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PAGINA SAPAR\4TO. TRIMESTRE 2023\08 DISCIPLINA FINANCIERA\"/>
    </mc:Choice>
  </mc:AlternateContent>
  <xr:revisionPtr revIDLastSave="0" documentId="13_ncr:1_{A4C9F059-859F-422B-B481-531ABEA73899}" xr6:coauthVersionLast="37" xr6:coauthVersionMax="47" xr10:uidLastSave="{00000000-0000-0000-0000-000000000000}"/>
  <bookViews>
    <workbookView xWindow="0" yWindow="0" windowWidth="28800" windowHeight="12105" activeTab="8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9" l="1"/>
  <c r="C10" i="9"/>
  <c r="D10" i="9"/>
  <c r="E10" i="9"/>
  <c r="F10" i="9"/>
  <c r="G10" i="9"/>
  <c r="C28" i="7"/>
  <c r="C38" i="2"/>
  <c r="B38" i="2"/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 s="1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B71" i="9"/>
  <c r="B61" i="9"/>
  <c r="B53" i="9"/>
  <c r="B44" i="9"/>
  <c r="B37" i="9"/>
  <c r="B27" i="9"/>
  <c r="B19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G13" i="3"/>
  <c r="G9" i="3"/>
  <c r="F13" i="3"/>
  <c r="F9" i="3"/>
  <c r="E13" i="3"/>
  <c r="E9" i="3"/>
  <c r="D13" i="3"/>
  <c r="D9" i="3"/>
  <c r="D8" i="3"/>
  <c r="D20" i="3" s="1"/>
  <c r="C13" i="3"/>
  <c r="B22" i="3"/>
  <c r="C19" i="8"/>
  <c r="D19" i="8"/>
  <c r="E19" i="8"/>
  <c r="F19" i="8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 s="1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45" i="6"/>
  <c r="F37" i="6"/>
  <c r="F35" i="6"/>
  <c r="F28" i="6"/>
  <c r="F16" i="6"/>
  <c r="F41" i="6" s="1"/>
  <c r="E75" i="6"/>
  <c r="E67" i="6"/>
  <c r="E59" i="6"/>
  <c r="E54" i="6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C75" i="6"/>
  <c r="C67" i="6"/>
  <c r="C59" i="6"/>
  <c r="C54" i="6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C60" i="2"/>
  <c r="B60" i="2"/>
  <c r="C41" i="2"/>
  <c r="B41" i="2"/>
  <c r="G71" i="7" l="1"/>
  <c r="G146" i="7"/>
  <c r="H8" i="3"/>
  <c r="H20" i="3" s="1"/>
  <c r="G28" i="6"/>
  <c r="E84" i="7"/>
  <c r="E65" i="6"/>
  <c r="C65" i="6"/>
  <c r="D41" i="6"/>
  <c r="E47" i="2"/>
  <c r="E59" i="2" s="1"/>
  <c r="E81" i="2" s="1"/>
  <c r="F8" i="3"/>
  <c r="F20" i="3" s="1"/>
  <c r="F65" i="6"/>
  <c r="F70" i="6" s="1"/>
  <c r="F29" i="8"/>
  <c r="E29" i="8"/>
  <c r="C9" i="7"/>
  <c r="G28" i="7"/>
  <c r="F79" i="2"/>
  <c r="F47" i="2"/>
  <c r="F59" i="2" s="1"/>
  <c r="E79" i="2"/>
  <c r="K20" i="4"/>
  <c r="E20" i="4"/>
  <c r="I20" i="4"/>
  <c r="C43" i="9"/>
  <c r="C77" i="9" s="1"/>
  <c r="B43" i="9"/>
  <c r="D9" i="9"/>
  <c r="E9" i="9"/>
  <c r="G9" i="9"/>
  <c r="B9" i="9"/>
  <c r="D43" i="9"/>
  <c r="E43" i="9"/>
  <c r="G43" i="9"/>
  <c r="B29" i="8"/>
  <c r="D29" i="8"/>
  <c r="C29" i="8"/>
  <c r="G29" i="8"/>
  <c r="G123" i="7"/>
  <c r="B84" i="7"/>
  <c r="C84" i="7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D9" i="7"/>
  <c r="C70" i="6"/>
  <c r="G45" i="6"/>
  <c r="G16" i="6"/>
  <c r="G37" i="6"/>
  <c r="F159" i="7" l="1"/>
  <c r="G9" i="7"/>
  <c r="G41" i="6"/>
  <c r="G65" i="6"/>
  <c r="G77" i="9"/>
  <c r="E77" i="9"/>
  <c r="D77" i="9"/>
  <c r="C159" i="7"/>
  <c r="F81" i="2"/>
  <c r="B77" i="9"/>
  <c r="F77" i="9"/>
  <c r="D159" i="7"/>
  <c r="G84" i="7"/>
  <c r="G159" i="7" s="1"/>
  <c r="G42" i="6"/>
  <c r="G70" i="6"/>
  <c r="C31" i="2" l="1"/>
  <c r="B31" i="2"/>
  <c r="C25" i="2"/>
  <c r="B25" i="2"/>
  <c r="C17" i="2"/>
  <c r="B17" i="2"/>
  <c r="C9" i="2"/>
  <c r="C47" i="2" s="1"/>
  <c r="B9" i="2"/>
  <c r="B47" i="2" s="1"/>
  <c r="C62" i="2" l="1"/>
  <c r="B62" i="2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<sst xmlns="http://schemas.openxmlformats.org/spreadsheetml/2006/main" count="820" uniqueCount="567">
  <si>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</si>
  <si>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</si>
  <si>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</si>
  <si>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</si>
  <si>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</si>
  <si>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</si>
  <si>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</si>
  <si>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</si>
  <si>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</si>
  <si>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</si>
  <si>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</si>
  <si>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</si>
  <si>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</si>
  <si>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</si>
  <si>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</si>
  <si>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</si>
  <si>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</si>
  <si>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</si>
  <si>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</si>
  <si>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</si>
  <si>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</si>
  <si>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</si>
  <si>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</si>
  <si>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</si>
  <si>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</si>
  <si>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</si>
  <si>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</si>
  <si>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</si>
  <si>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</si>
  <si>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</si>
  <si>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</si>
  <si>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</si>
  <si>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</si>
  <si>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</si>
  <si>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</si>
  <si>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</si>
  <si>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</si>
  <si>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</si>
  <si>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</si>
  <si>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</si>
  <si>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</si>
  <si>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</si>
  <si>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</si>
  <si>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</si>
  <si>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</si>
  <si>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</si>
  <si>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</si>
  <si>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</si>
  <si>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</si>
  <si>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</si>
  <si>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</si>
  <si>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</si>
  <si>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</si>
  <si>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</si>
  <si>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</si>
  <si>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</si>
  <si>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</si>
  <si>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</si>
  <si>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</si>
  <si>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</si>
  <si>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</si>
  <si>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</si>
  <si>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</si>
  <si>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</si>
  <si>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</si>
  <si>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</si>
  <si>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</si>
  <si>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</si>
  <si>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</si>
  <si>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</si>
  <si>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</si>
  <si>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</si>
  <si>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</si>
  <si>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</si>
  <si>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</si>
  <si>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</si>
  <si>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</si>
  <si>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</si>
  <si>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</si>
  <si>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</si>
  <si>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</si>
  <si>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</si>
  <si>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</si>
  <si>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</si>
  <si>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</si>
  <si>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</si>
  <si>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</si>
  <si>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</si>
  <si>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</si>
  <si>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</si>
  <si>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</si>
  <si>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</si>
  <si>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</si>
  <si>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</si>
  <si>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</si>
  <si>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</si>
  <si>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</si>
  <si>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</si>
  <si>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</si>
  <si>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</si>
  <si>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</si>
  <si>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</si>
  <si>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</si>
  <si>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</si>
  <si>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</si>
  <si>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</si>
  <si>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</si>
  <si>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</si>
  <si>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</si>
  <si>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</si>
  <si>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</si>
  <si>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</si>
  <si>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</si>
  <si>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</si>
  <si>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</si>
  <si>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</si>
  <si>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</si>
  <si>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</si>
  <si>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</si>
  <si>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</si>
  <si>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</si>
  <si>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</si>
  <si>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</si>
  <si>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</si>
  <si>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</si>
  <si>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</si>
  <si>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</si>
  <si>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</si>
  <si>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</si>
  <si>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</si>
  <si>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</si>
  <si>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</si>
  <si>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</si>
  <si>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</si>
  <si>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</si>
  <si>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</si>
  <si>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</si>
  <si>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</si>
  <si>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</si>
  <si>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</si>
  <si>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</si>
  <si>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</si>
  <si>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</si>
  <si>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</si>
  <si>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</si>
  <si>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</si>
  <si>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</si>
  <si>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</si>
  <si>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</si>
  <si>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</si>
  <si>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</si>
  <si>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</si>
  <si>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</si>
  <si>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</si>
  <si>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</si>
  <si>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</si>
  <si>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</si>
  <si>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</si>
  <si>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</si>
  <si>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</si>
  <si>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</si>
  <si>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</si>
  <si>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</si>
  <si>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</si>
  <si>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</si>
  <si>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</si>
  <si>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</si>
  <si>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</si>
  <si>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</si>
  <si>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</si>
  <si>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</si>
  <si>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</si>
  <si>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</si>
  <si>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</si>
  <si>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</si>
  <si>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</si>
  <si>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</si>
  <si>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</si>
  <si>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</si>
  <si>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</si>
  <si>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</si>
  <si>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</si>
  <si>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</si>
  <si>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</si>
  <si>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</si>
  <si>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</si>
  <si>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</si>
  <si>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</si>
  <si>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</si>
  <si>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</si>
  <si>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</si>
  <si>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</si>
  <si>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</si>
  <si>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</si>
  <si>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</si>
  <si>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</si>
  <si>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</si>
  <si>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</si>
  <si>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</si>
  <si>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</si>
  <si>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</si>
  <si>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</si>
  <si>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</si>
  <si>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</si>
  <si>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</si>
  <si>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</si>
  <si>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</si>
  <si>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</si>
  <si>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</si>
  <si>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</si>
  <si>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</si>
  <si>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</si>
  <si>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</si>
  <si>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</si>
  <si>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</si>
  <si>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</si>
  <si>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</si>
  <si>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</si>
  <si>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</si>
  <si>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</si>
  <si>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</si>
  <si>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</si>
  <si>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</si>
  <si>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</si>
  <si>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</si>
  <si>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</si>
  <si>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</si>
  <si>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</si>
  <si>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</si>
  <si>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</si>
  <si>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</si>
  <si>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</si>
  <si>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</si>
  <si>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</si>
  <si>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</si>
  <si>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</si>
  <si>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</si>
  <si>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</si>
  <si>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</si>
  <si>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</si>
  <si>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</si>
  <si>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</si>
  <si>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</si>
  <si>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</si>
  <si>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</si>
  <si>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</si>
  <si>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</si>
  <si>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</si>
  <si>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</si>
  <si>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</si>
  <si>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</si>
  <si>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</si>
  <si>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</si>
  <si>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</si>
  <si>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</si>
  <si>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</si>
  <si>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</si>
  <si>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</si>
  <si>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</si>
  <si>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</si>
  <si>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</si>
  <si>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</si>
  <si>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</si>
  <si>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</si>
  <si>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</si>
  <si>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</si>
  <si>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</si>
  <si>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</si>
  <si>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</si>
  <si>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</si>
  <si>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</si>
  <si>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</si>
  <si>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</si>
  <si>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</si>
  <si>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</si>
  <si>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</si>
  <si>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</si>
  <si>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</si>
  <si>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</si>
  <si>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</si>
  <si>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</si>
  <si>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</si>
  <si>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</si>
  <si>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</si>
  <si>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</si>
  <si>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</si>
  <si>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</si>
  <si>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</si>
  <si>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</si>
  <si>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</si>
  <si>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</si>
  <si>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</si>
  <si>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</si>
  <si>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</si>
  <si>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</si>
  <si>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</si>
  <si>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</si>
  <si>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</si>
  <si>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</si>
  <si>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</si>
  <si>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</si>
  <si>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</si>
  <si>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</si>
  <si>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</si>
  <si>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</si>
  <si>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</si>
  <si>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</si>
  <si>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</si>
  <si>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</si>
  <si>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</si>
  <si>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</si>
  <si>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</si>
  <si>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</si>
  <si>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</si>
  <si>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</si>
  <si>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</si>
  <si>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</si>
  <si>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</si>
  <si>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</si>
  <si>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</si>
  <si>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</si>
  <si>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</si>
  <si>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</si>
  <si>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</si>
  <si>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</si>
  <si>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</si>
  <si>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</si>
  <si>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</si>
  <si>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</si>
  <si>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</si>
  <si>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</si>
  <si>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</si>
  <si>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</si>
  <si>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</si>
  <si>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</si>
  <si>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</si>
  <si>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</si>
  <si>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</si>
  <si>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</si>
  <si>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</si>
  <si>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</si>
  <si>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</si>
  <si>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</si>
  <si>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</si>
  <si>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</si>
  <si>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</si>
  <si>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</si>
  <si>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</si>
  <si>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</si>
  <si>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</si>
  <si>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</si>
  <si>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</si>
  <si>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</si>
  <si>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</si>
  <si>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</si>
  <si>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</si>
  <si>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</si>
  <si>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</si>
  <si>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</si>
  <si>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</si>
  <si>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</si>
  <si>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</si>
  <si>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</si>
  <si>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</si>
  <si>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</si>
  <si>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</si>
  <si>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</si>
  <si>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</si>
  <si>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</si>
  <si>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</si>
  <si>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</si>
  <si>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</si>
  <si>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</si>
  <si>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</si>
  <si>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</si>
  <si>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</si>
  <si>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</si>
  <si>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</si>
  <si>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</si>
  <si>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</si>
  <si>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</si>
  <si>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</si>
  <si>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</si>
  <si>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</si>
  <si>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</si>
  <si>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</si>
  <si>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</si>
  <si>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</si>
  <si>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</si>
  <si>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</si>
  <si>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</si>
  <si>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</si>
  <si>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</si>
  <si>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</si>
  <si>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</si>
  <si>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</si>
  <si>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</si>
  <si>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</si>
  <si>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</si>
  <si>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</si>
  <si>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</si>
  <si>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</si>
  <si>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</si>
  <si>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</si>
  <si>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</si>
  <si>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</si>
  <si>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</si>
  <si>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</si>
  <si>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</si>
  <si>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</si>
  <si>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</si>
  <si>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</si>
  <si>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</si>
  <si>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</si>
  <si>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</si>
  <si>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</si>
  <si>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</si>
  <si>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</si>
  <si>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</si>
  <si>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</si>
  <si>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</si>
  <si>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</si>
  <si>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</si>
  <si>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</si>
  <si>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</si>
  <si>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</si>
  <si>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</si>
  <si>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</si>
  <si>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</si>
  <si>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</si>
  <si>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</si>
  <si>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</si>
  <si>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</si>
  <si>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</si>
  <si>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</si>
  <si>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</si>
  <si>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</si>
  <si>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</si>
  <si>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</si>
  <si>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</si>
  <si>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</si>
  <si>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</si>
  <si>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</si>
  <si>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</si>
  <si>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</si>
  <si>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</si>
  <si>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</si>
  <si>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</si>
  <si>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</si>
  <si>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</si>
  <si>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</si>
  <si>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</si>
  <si>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</si>
  <si>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</si>
  <si>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</si>
  <si>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</si>
  <si>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</si>
  <si>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</si>
  <si>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</si>
  <si>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</si>
  <si>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</si>
  <si>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</si>
  <si>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</si>
  <si>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</si>
  <si>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</si>
  <si>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</si>
  <si>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</si>
  <si>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</si>
  <si>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</si>
  <si>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</si>
  <si>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</si>
  <si>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</si>
  <si>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</si>
  <si>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</si>
  <si>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</si>
  <si>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</si>
  <si>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</si>
  <si>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</si>
  <si>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</si>
  <si>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</si>
  <si>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</si>
  <si>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</si>
  <si>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</si>
  <si>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</si>
  <si>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</si>
  <si>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</si>
  <si>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</si>
  <si>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</si>
  <si>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</si>
  <si>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</si>
  <si>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</si>
  <si>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</si>
  <si>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</si>
  <si>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</si>
  <si>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</si>
  <si>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</si>
  <si>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</si>
  <si>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</si>
  <si>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</si>
  <si>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</si>
  <si>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</si>
  <si>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</si>
  <si>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</si>
  <si>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</si>
  <si>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</si>
  <si>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</si>
  <si>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</si>
  <si>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</si>
  <si>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</si>
  <si>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</si>
  <si>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</si>
  <si>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</si>
  <si>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</si>
  <si>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</si>
  <si>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</si>
  <si>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</si>
  <si>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</si>
  <si>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</si>
  <si>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</si>
  <si>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</si>
  <si>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</si>
  <si>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</si>
  <si>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</si>
  <si>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</si>
  <si>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</si>
  <si>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</si>
  <si>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</si>
  <si>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</si>
  <si>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</si>
  <si>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</si>
  <si>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</si>
  <si>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</si>
  <si>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</si>
  <si>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</si>
  <si>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</si>
  <si>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</si>
  <si>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</si>
  <si>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</si>
  <si>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</si>
  <si>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</si>
  <si>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</si>
  <si>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</si>
  <si>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</si>
  <si>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</si>
  <si>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</si>
  <si>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</si>
  <si>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</si>
  <si>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</si>
  <si>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</si>
  <si>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</si>
  <si>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</si>
  <si>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</si>
  <si>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</si>
  <si>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</si>
  <si>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</si>
  <si>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</si>
  <si>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</si>
  <si>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</si>
  <si>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</si>
  <si>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</si>
  <si>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</si>
  <si>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</si>
  <si>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</si>
  <si>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</si>
  <si>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Sistema de Agua Potable y Alcantarillado de Romita, Gto.</t>
  </si>
  <si>
    <t>al 31 de Diciembre de 2022 y al 31 de Diciembre de 2023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</si>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</sst>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86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zoomScale="70" zoomScaleNormal="70" workbookViewId="0">
      <selection activeCell="F82" sqref="F82"/>
    </sheetView>
  </sheetViews>
  <sheetFormatPr baseColWidth="10" defaultColWidth="11" defaultRowHeight="15" x14ac:dyDescent="0.25"/>
  <cols>
    <col min="1" max="1" width="96.42578125" customWidth="1"/>
    <col min="2" max="2" width="17.28515625" bestFit="1" customWidth="1"/>
    <col min="3" max="3" width="19.28515625" bestFit="1" customWidth="1"/>
    <col min="4" max="4" width="98.7109375" bestFit="1" customWidth="1"/>
    <col min="5" max="5" width="17.7109375" bestFit="1" customWidth="1"/>
    <col min="6" max="6" width="19.28515625" bestFit="1" customWidth="1"/>
  </cols>
  <sheetData>
    <row r="1" spans="1:6" ht="40.9" customHeight="1" x14ac:dyDescent="0.25">
      <c r="A1" s="143" t="s">
        <v>0</v>
      </c>
      <c r="B1" s="144"/>
      <c r="C1" s="144"/>
      <c r="D1" s="144"/>
      <c r="E1" s="144"/>
      <c r="F1" s="145"/>
    </row>
    <row r="2" spans="1:6" ht="15" customHeight="1" x14ac:dyDescent="0.25">
      <c r="A2" s="146" t="s">
        <v>564</v>
      </c>
      <c r="B2" s="147"/>
      <c r="C2" s="147"/>
      <c r="D2" s="147"/>
      <c r="E2" s="147"/>
      <c r="F2" s="148"/>
    </row>
    <row r="3" spans="1:6" ht="15" customHeight="1" x14ac:dyDescent="0.25">
      <c r="A3" s="149" t="s">
        <v>1</v>
      </c>
      <c r="B3" s="150"/>
      <c r="C3" s="150"/>
      <c r="D3" s="150"/>
      <c r="E3" s="150"/>
      <c r="F3" s="151"/>
    </row>
    <row r="4" spans="1:6" ht="12.95" customHeight="1" x14ac:dyDescent="0.25">
      <c r="A4" s="152" t="s">
        <v>565</v>
      </c>
      <c r="B4" s="153"/>
      <c r="C4" s="153"/>
      <c r="D4" s="153"/>
      <c r="E4" s="153"/>
      <c r="F4" s="154"/>
    </row>
    <row r="5" spans="1:6" ht="12.95" customHeight="1" x14ac:dyDescent="0.25">
      <c r="A5" s="155" t="s">
        <v>2</v>
      </c>
      <c r="B5" s="156"/>
      <c r="C5" s="156"/>
      <c r="D5" s="156"/>
      <c r="E5" s="156"/>
      <c r="F5" s="157"/>
    </row>
    <row r="6" spans="1:6" ht="41.45" customHeight="1" x14ac:dyDescent="0.25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5" customHeight="1" x14ac:dyDescent="0.25">
      <c r="A7" s="45" t="s">
        <v>7</v>
      </c>
      <c r="B7" s="46"/>
      <c r="C7" s="46"/>
      <c r="D7" s="45" t="s">
        <v>8</v>
      </c>
      <c r="E7" s="46"/>
      <c r="F7" s="46"/>
    </row>
    <row r="8" spans="1:6" x14ac:dyDescent="0.25">
      <c r="A8" s="2" t="s">
        <v>9</v>
      </c>
      <c r="B8" s="47"/>
      <c r="C8" s="47"/>
      <c r="D8" s="2" t="s">
        <v>10</v>
      </c>
      <c r="E8" s="47"/>
      <c r="F8" s="47"/>
    </row>
    <row r="9" spans="1:6" x14ac:dyDescent="0.25">
      <c r="A9" s="48" t="s">
        <v>11</v>
      </c>
      <c r="B9" s="49">
        <f>SUM(B10:B16)</f>
        <v>918881.35</v>
      </c>
      <c r="C9" s="49">
        <f>SUM(C10:C16)</f>
        <v>2740710.4</v>
      </c>
      <c r="D9" s="48" t="s">
        <v>12</v>
      </c>
      <c r="E9" s="49">
        <f>SUM(E10:E18)</f>
        <v>1603842.83</v>
      </c>
      <c r="F9" s="49">
        <f>SUM(F10:F18)</f>
        <v>2375403.4500000002</v>
      </c>
    </row>
    <row r="10" spans="1:6" x14ac:dyDescent="0.25">
      <c r="A10" s="50" t="s">
        <v>13</v>
      </c>
      <c r="B10" s="49">
        <v>0</v>
      </c>
      <c r="C10" s="49">
        <v>0</v>
      </c>
      <c r="D10" s="50" t="s">
        <v>14</v>
      </c>
      <c r="E10" s="49">
        <v>0</v>
      </c>
      <c r="F10" s="49">
        <v>166111.5</v>
      </c>
    </row>
    <row r="11" spans="1:6" x14ac:dyDescent="0.25">
      <c r="A11" s="50" t="s">
        <v>15</v>
      </c>
      <c r="B11" s="49">
        <v>918881.35</v>
      </c>
      <c r="C11" s="49">
        <v>1721738.29</v>
      </c>
      <c r="D11" s="50" t="s">
        <v>16</v>
      </c>
      <c r="E11" s="49">
        <v>0</v>
      </c>
      <c r="F11" s="49">
        <v>587125.28</v>
      </c>
    </row>
    <row r="12" spans="1:6" x14ac:dyDescent="0.25">
      <c r="A12" s="50" t="s">
        <v>17</v>
      </c>
      <c r="B12" s="49">
        <v>0</v>
      </c>
      <c r="C12" s="49">
        <v>1018972.11</v>
      </c>
      <c r="D12" s="50" t="s">
        <v>18</v>
      </c>
      <c r="E12" s="49">
        <v>0</v>
      </c>
      <c r="F12" s="49">
        <v>0</v>
      </c>
    </row>
    <row r="13" spans="1:6" x14ac:dyDescent="0.25">
      <c r="A13" s="50" t="s">
        <v>19</v>
      </c>
      <c r="B13" s="49">
        <v>0</v>
      </c>
      <c r="C13" s="49">
        <v>0</v>
      </c>
      <c r="D13" s="50" t="s">
        <v>20</v>
      </c>
      <c r="E13" s="49">
        <v>0</v>
      </c>
      <c r="F13" s="49">
        <v>0</v>
      </c>
    </row>
    <row r="14" spans="1:6" x14ac:dyDescent="0.25">
      <c r="A14" s="50" t="s">
        <v>21</v>
      </c>
      <c r="B14" s="49">
        <v>0</v>
      </c>
      <c r="C14" s="49">
        <v>0</v>
      </c>
      <c r="D14" s="50" t="s">
        <v>22</v>
      </c>
      <c r="E14" s="49">
        <v>0</v>
      </c>
      <c r="F14" s="49">
        <v>0</v>
      </c>
    </row>
    <row r="15" spans="1:6" x14ac:dyDescent="0.25">
      <c r="A15" s="50" t="s">
        <v>23</v>
      </c>
      <c r="B15" s="49">
        <v>0</v>
      </c>
      <c r="C15" s="49">
        <v>0</v>
      </c>
      <c r="D15" s="50" t="s">
        <v>24</v>
      </c>
      <c r="E15" s="49">
        <v>0</v>
      </c>
      <c r="F15" s="49">
        <v>0</v>
      </c>
    </row>
    <row r="16" spans="1:6" x14ac:dyDescent="0.25">
      <c r="A16" s="50" t="s">
        <v>25</v>
      </c>
      <c r="B16" s="49">
        <v>0</v>
      </c>
      <c r="C16" s="49">
        <v>0</v>
      </c>
      <c r="D16" s="50" t="s">
        <v>26</v>
      </c>
      <c r="E16" s="49">
        <v>1603842.83</v>
      </c>
      <c r="F16" s="49">
        <v>1611461.07</v>
      </c>
    </row>
    <row r="17" spans="1:6" x14ac:dyDescent="0.25">
      <c r="A17" s="48" t="s">
        <v>27</v>
      </c>
      <c r="B17" s="49">
        <f>SUM(B18:B24)</f>
        <v>2312884.6</v>
      </c>
      <c r="C17" s="49">
        <f>SUM(C18:C24)</f>
        <v>7795844.9100000001</v>
      </c>
      <c r="D17" s="50" t="s">
        <v>28</v>
      </c>
      <c r="E17" s="49">
        <v>0</v>
      </c>
      <c r="F17" s="49">
        <v>0</v>
      </c>
    </row>
    <row r="18" spans="1:6" x14ac:dyDescent="0.25">
      <c r="A18" s="50" t="s">
        <v>29</v>
      </c>
      <c r="B18" s="49">
        <v>502314.83</v>
      </c>
      <c r="C18" s="49">
        <v>502314.83</v>
      </c>
      <c r="D18" s="50" t="s">
        <v>30</v>
      </c>
      <c r="E18" s="49">
        <v>0</v>
      </c>
      <c r="F18" s="49">
        <v>10705.6</v>
      </c>
    </row>
    <row r="19" spans="1:6" x14ac:dyDescent="0.25">
      <c r="A19" s="50" t="s">
        <v>31</v>
      </c>
      <c r="B19" s="49">
        <v>522117.45</v>
      </c>
      <c r="C19" s="49">
        <v>4023274.95</v>
      </c>
      <c r="D19" s="48" t="s">
        <v>32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33</v>
      </c>
      <c r="B20" s="49">
        <v>99000</v>
      </c>
      <c r="C20" s="49">
        <v>9205.5499999999993</v>
      </c>
      <c r="D20" s="50" t="s">
        <v>34</v>
      </c>
      <c r="E20" s="49">
        <v>0</v>
      </c>
      <c r="F20" s="49">
        <v>0</v>
      </c>
    </row>
    <row r="21" spans="1:6" x14ac:dyDescent="0.25">
      <c r="A21" s="50" t="s">
        <v>35</v>
      </c>
      <c r="B21" s="49">
        <v>0</v>
      </c>
      <c r="C21" s="49">
        <v>0</v>
      </c>
      <c r="D21" s="50" t="s">
        <v>36</v>
      </c>
      <c r="E21" s="49">
        <v>0</v>
      </c>
      <c r="F21" s="49">
        <v>0</v>
      </c>
    </row>
    <row r="22" spans="1:6" x14ac:dyDescent="0.25">
      <c r="A22" s="50" t="s">
        <v>37</v>
      </c>
      <c r="B22" s="49">
        <v>0</v>
      </c>
      <c r="C22" s="49">
        <v>4700</v>
      </c>
      <c r="D22" s="50" t="s">
        <v>38</v>
      </c>
      <c r="E22" s="49">
        <v>0</v>
      </c>
      <c r="F22" s="49">
        <v>0</v>
      </c>
    </row>
    <row r="23" spans="1:6" x14ac:dyDescent="0.25">
      <c r="A23" s="50" t="s">
        <v>39</v>
      </c>
      <c r="B23" s="49">
        <v>0</v>
      </c>
      <c r="C23" s="49">
        <v>0</v>
      </c>
      <c r="D23" s="48" t="s">
        <v>40</v>
      </c>
      <c r="E23" s="49">
        <f>E24+E25</f>
        <v>0</v>
      </c>
      <c r="F23" s="49">
        <f>F24+F25</f>
        <v>0</v>
      </c>
    </row>
    <row r="24" spans="1:6" x14ac:dyDescent="0.25">
      <c r="A24" s="50" t="s">
        <v>41</v>
      </c>
      <c r="B24" s="49">
        <v>1189452.32</v>
      </c>
      <c r="C24" s="49">
        <v>3256349.58</v>
      </c>
      <c r="D24" s="50" t="s">
        <v>42</v>
      </c>
      <c r="E24" s="49">
        <v>0</v>
      </c>
      <c r="F24" s="49">
        <v>0</v>
      </c>
    </row>
    <row r="25" spans="1:6" x14ac:dyDescent="0.25">
      <c r="A25" s="48" t="s">
        <v>43</v>
      </c>
      <c r="B25" s="49">
        <f>SUM(B26:B30)</f>
        <v>0</v>
      </c>
      <c r="C25" s="49">
        <f>SUM(C26:C30)</f>
        <v>0</v>
      </c>
      <c r="D25" s="50" t="s">
        <v>44</v>
      </c>
      <c r="E25" s="49">
        <v>0</v>
      </c>
      <c r="F25" s="49">
        <v>0</v>
      </c>
    </row>
    <row r="26" spans="1:6" x14ac:dyDescent="0.25">
      <c r="A26" s="50" t="s">
        <v>45</v>
      </c>
      <c r="B26" s="49">
        <v>0</v>
      </c>
      <c r="C26" s="49">
        <v>0</v>
      </c>
      <c r="D26" s="48" t="s">
        <v>46</v>
      </c>
      <c r="E26" s="49">
        <v>0</v>
      </c>
      <c r="F26" s="49">
        <v>0</v>
      </c>
    </row>
    <row r="27" spans="1:6" x14ac:dyDescent="0.25">
      <c r="A27" s="50" t="s">
        <v>47</v>
      </c>
      <c r="B27" s="49">
        <v>0</v>
      </c>
      <c r="C27" s="49">
        <v>0</v>
      </c>
      <c r="D27" s="48" t="s">
        <v>48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49</v>
      </c>
      <c r="B28" s="49">
        <v>0</v>
      </c>
      <c r="C28" s="49">
        <v>0</v>
      </c>
      <c r="D28" s="50" t="s">
        <v>50</v>
      </c>
      <c r="E28" s="49">
        <v>0</v>
      </c>
      <c r="F28" s="49">
        <v>0</v>
      </c>
    </row>
    <row r="29" spans="1:6" x14ac:dyDescent="0.25">
      <c r="A29" s="50" t="s">
        <v>51</v>
      </c>
      <c r="B29" s="49">
        <v>0</v>
      </c>
      <c r="C29" s="49">
        <v>0</v>
      </c>
      <c r="D29" s="50" t="s">
        <v>52</v>
      </c>
      <c r="E29" s="49">
        <v>0</v>
      </c>
      <c r="F29" s="49">
        <v>0</v>
      </c>
    </row>
    <row r="30" spans="1:6" x14ac:dyDescent="0.25">
      <c r="A30" s="50" t="s">
        <v>53</v>
      </c>
      <c r="B30" s="49">
        <v>0</v>
      </c>
      <c r="C30" s="49">
        <v>0</v>
      </c>
      <c r="D30" s="50" t="s">
        <v>54</v>
      </c>
      <c r="E30" s="49">
        <v>0</v>
      </c>
      <c r="F30" s="49">
        <v>0</v>
      </c>
    </row>
    <row r="31" spans="1:6" x14ac:dyDescent="0.25">
      <c r="A31" s="48" t="s">
        <v>55</v>
      </c>
      <c r="B31" s="49">
        <f>SUM(B32:B36)</f>
        <v>0</v>
      </c>
      <c r="C31" s="49">
        <f>SUM(C32:C36)</f>
        <v>0</v>
      </c>
      <c r="D31" s="48" t="s">
        <v>56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57</v>
      </c>
      <c r="B32" s="49">
        <v>0</v>
      </c>
      <c r="C32" s="49">
        <v>0</v>
      </c>
      <c r="D32" s="50" t="s">
        <v>58</v>
      </c>
      <c r="E32" s="49">
        <v>0</v>
      </c>
      <c r="F32" s="49">
        <v>0</v>
      </c>
    </row>
    <row r="33" spans="1:6" ht="14.45" customHeight="1" x14ac:dyDescent="0.25">
      <c r="A33" s="50" t="s">
        <v>59</v>
      </c>
      <c r="B33" s="49">
        <v>0</v>
      </c>
      <c r="C33" s="49">
        <v>0</v>
      </c>
      <c r="D33" s="50" t="s">
        <v>60</v>
      </c>
      <c r="E33" s="49">
        <v>0</v>
      </c>
      <c r="F33" s="49">
        <v>0</v>
      </c>
    </row>
    <row r="34" spans="1:6" ht="14.45" customHeight="1" x14ac:dyDescent="0.25">
      <c r="A34" s="50" t="s">
        <v>61</v>
      </c>
      <c r="B34" s="49">
        <v>0</v>
      </c>
      <c r="C34" s="49">
        <v>0</v>
      </c>
      <c r="D34" s="50" t="s">
        <v>62</v>
      </c>
      <c r="E34" s="49">
        <v>0</v>
      </c>
      <c r="F34" s="49">
        <v>0</v>
      </c>
    </row>
    <row r="35" spans="1:6" ht="14.45" customHeight="1" x14ac:dyDescent="0.25">
      <c r="A35" s="50" t="s">
        <v>63</v>
      </c>
      <c r="B35" s="49">
        <v>0</v>
      </c>
      <c r="C35" s="49">
        <v>0</v>
      </c>
      <c r="D35" s="50" t="s">
        <v>64</v>
      </c>
      <c r="E35" s="49">
        <v>0</v>
      </c>
      <c r="F35" s="49">
        <v>0</v>
      </c>
    </row>
    <row r="36" spans="1:6" ht="14.45" customHeight="1" x14ac:dyDescent="0.25">
      <c r="A36" s="50" t="s">
        <v>65</v>
      </c>
      <c r="B36" s="49">
        <v>0</v>
      </c>
      <c r="C36" s="49">
        <v>0</v>
      </c>
      <c r="D36" s="50" t="s">
        <v>66</v>
      </c>
      <c r="E36" s="49">
        <v>0</v>
      </c>
      <c r="F36" s="49">
        <v>0</v>
      </c>
    </row>
    <row r="37" spans="1:6" ht="14.45" customHeight="1" x14ac:dyDescent="0.25">
      <c r="A37" s="48" t="s">
        <v>67</v>
      </c>
      <c r="B37" s="49">
        <v>0</v>
      </c>
      <c r="C37" s="49">
        <v>371905.26</v>
      </c>
      <c r="D37" s="50" t="s">
        <v>68</v>
      </c>
      <c r="E37" s="49">
        <v>0</v>
      </c>
      <c r="F37" s="49">
        <v>0</v>
      </c>
    </row>
    <row r="38" spans="1:6" x14ac:dyDescent="0.25">
      <c r="A38" s="48" t="s">
        <v>69</v>
      </c>
      <c r="B38" s="49">
        <f>SUM(B39:B40)</f>
        <v>0</v>
      </c>
      <c r="C38" s="49">
        <f>SUM(C39:C40)</f>
        <v>-2982437.43</v>
      </c>
      <c r="D38" s="48" t="s">
        <v>70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71</v>
      </c>
      <c r="B39" s="49">
        <v>0</v>
      </c>
      <c r="C39" s="49">
        <v>-2982437.43</v>
      </c>
      <c r="D39" s="50" t="s">
        <v>72</v>
      </c>
      <c r="E39" s="49">
        <v>0</v>
      </c>
      <c r="F39" s="49">
        <v>0</v>
      </c>
    </row>
    <row r="40" spans="1:6" x14ac:dyDescent="0.25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25">
      <c r="A41" s="48" t="s">
        <v>75</v>
      </c>
      <c r="B41" s="49">
        <f>SUM(B42:B45)</f>
        <v>0</v>
      </c>
      <c r="C41" s="49">
        <f>SUM(C42:C45)</f>
        <v>0</v>
      </c>
      <c r="D41" s="50" t="s">
        <v>76</v>
      </c>
      <c r="E41" s="49">
        <v>0</v>
      </c>
      <c r="F41" s="49">
        <v>0</v>
      </c>
    </row>
    <row r="42" spans="1:6" x14ac:dyDescent="0.25">
      <c r="A42" s="50" t="s">
        <v>77</v>
      </c>
      <c r="B42" s="49">
        <v>0</v>
      </c>
      <c r="C42" s="49">
        <v>0</v>
      </c>
      <c r="D42" s="48" t="s">
        <v>78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79</v>
      </c>
      <c r="B43" s="49">
        <v>0</v>
      </c>
      <c r="C43" s="49">
        <v>0</v>
      </c>
      <c r="D43" s="50" t="s">
        <v>80</v>
      </c>
      <c r="E43" s="49">
        <v>0</v>
      </c>
      <c r="F43" s="49">
        <v>0</v>
      </c>
    </row>
    <row r="44" spans="1:6" x14ac:dyDescent="0.25">
      <c r="A44" s="50" t="s">
        <v>81</v>
      </c>
      <c r="B44" s="49">
        <v>0</v>
      </c>
      <c r="C44" s="49">
        <v>0</v>
      </c>
      <c r="D44" s="50" t="s">
        <v>82</v>
      </c>
      <c r="E44" s="49">
        <v>0</v>
      </c>
      <c r="F44" s="49">
        <v>0</v>
      </c>
    </row>
    <row r="45" spans="1:6" x14ac:dyDescent="0.25">
      <c r="A45" s="50" t="s">
        <v>83</v>
      </c>
      <c r="B45" s="49">
        <v>0</v>
      </c>
      <c r="C45" s="49">
        <v>0</v>
      </c>
      <c r="D45" s="50" t="s">
        <v>84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85</v>
      </c>
      <c r="B47" s="4">
        <f>B9+B17+B25+B31+B38+B41</f>
        <v>3231765.95</v>
      </c>
      <c r="C47" s="4">
        <f>C9+C17+C25+C31+C38+C41+C37</f>
        <v>7926023.1400000006</v>
      </c>
      <c r="D47" s="2" t="s">
        <v>86</v>
      </c>
      <c r="E47" s="4">
        <f>E9+E19+E23+E26+E27+E31+E38+E42</f>
        <v>1603842.83</v>
      </c>
      <c r="F47" s="4">
        <f>F9+F19+F23+F26+F27+F31+F38+F42</f>
        <v>2375403.4500000002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25">
      <c r="A50" s="48" t="s">
        <v>89</v>
      </c>
      <c r="B50" s="49">
        <v>0</v>
      </c>
      <c r="C50" s="49">
        <v>0</v>
      </c>
      <c r="D50" s="48" t="s">
        <v>90</v>
      </c>
      <c r="E50" s="49">
        <v>0</v>
      </c>
      <c r="F50" s="49">
        <v>0</v>
      </c>
    </row>
    <row r="51" spans="1:6" x14ac:dyDescent="0.25">
      <c r="A51" s="48" t="s">
        <v>91</v>
      </c>
      <c r="B51" s="49">
        <v>0</v>
      </c>
      <c r="C51" s="49">
        <v>0</v>
      </c>
      <c r="D51" s="48" t="s">
        <v>92</v>
      </c>
      <c r="E51" s="49">
        <v>0</v>
      </c>
      <c r="F51" s="49">
        <v>0</v>
      </c>
    </row>
    <row r="52" spans="1:6" x14ac:dyDescent="0.25">
      <c r="A52" s="48" t="s">
        <v>93</v>
      </c>
      <c r="B52" s="49">
        <v>2511202.56</v>
      </c>
      <c r="C52" s="49">
        <v>2511202.56</v>
      </c>
      <c r="D52" s="48" t="s">
        <v>94</v>
      </c>
      <c r="E52" s="49">
        <v>0</v>
      </c>
      <c r="F52" s="49">
        <v>0</v>
      </c>
    </row>
    <row r="53" spans="1:6" x14ac:dyDescent="0.25">
      <c r="A53" s="48" t="s">
        <v>95</v>
      </c>
      <c r="B53" s="49">
        <v>20817162.18</v>
      </c>
      <c r="C53" s="49">
        <v>20230479.289999999</v>
      </c>
      <c r="D53" s="48" t="s">
        <v>96</v>
      </c>
      <c r="E53" s="49">
        <v>0</v>
      </c>
      <c r="F53" s="49">
        <v>0</v>
      </c>
    </row>
    <row r="54" spans="1:6" x14ac:dyDescent="0.25">
      <c r="A54" s="48" t="s">
        <v>97</v>
      </c>
      <c r="B54" s="49">
        <v>437726.51</v>
      </c>
      <c r="C54" s="49">
        <v>437726.51</v>
      </c>
      <c r="D54" s="48" t="s">
        <v>98</v>
      </c>
      <c r="E54" s="49">
        <v>0</v>
      </c>
      <c r="F54" s="49">
        <v>0</v>
      </c>
    </row>
    <row r="55" spans="1:6" x14ac:dyDescent="0.25">
      <c r="A55" s="48" t="s">
        <v>99</v>
      </c>
      <c r="B55" s="49">
        <v>-7081057.0899999999</v>
      </c>
      <c r="C55" s="49">
        <v>-6769914.0099999998</v>
      </c>
      <c r="D55" s="52" t="s">
        <v>100</v>
      </c>
      <c r="E55" s="49">
        <v>0</v>
      </c>
      <c r="F55" s="49">
        <v>0</v>
      </c>
    </row>
    <row r="56" spans="1:6" x14ac:dyDescent="0.25">
      <c r="A56" s="48" t="s">
        <v>101</v>
      </c>
      <c r="B56" s="49">
        <v>0</v>
      </c>
      <c r="C56" s="49">
        <v>0</v>
      </c>
      <c r="D56" s="47"/>
      <c r="E56" s="51"/>
      <c r="F56" s="51"/>
    </row>
    <row r="57" spans="1:6" x14ac:dyDescent="0.25">
      <c r="A57" s="48" t="s">
        <v>102</v>
      </c>
      <c r="B57" s="49">
        <v>0</v>
      </c>
      <c r="C57" s="49">
        <v>0</v>
      </c>
      <c r="D57" s="2" t="s">
        <v>103</v>
      </c>
      <c r="E57" s="4">
        <f>SUM(E50:E55)</f>
        <v>0</v>
      </c>
      <c r="F57" s="4">
        <f>SUM(F50:F55)</f>
        <v>0</v>
      </c>
    </row>
    <row r="58" spans="1:6" x14ac:dyDescent="0.25">
      <c r="A58" s="48" t="s">
        <v>104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105</v>
      </c>
      <c r="E59" s="4">
        <f>E47+E57</f>
        <v>1603842.83</v>
      </c>
      <c r="F59" s="4">
        <f>F47+F57</f>
        <v>2375403.4500000002</v>
      </c>
    </row>
    <row r="60" spans="1:6" x14ac:dyDescent="0.25">
      <c r="A60" s="3" t="s">
        <v>106</v>
      </c>
      <c r="B60" s="4">
        <f>SUM(B50:B58)</f>
        <v>16685034.16</v>
      </c>
      <c r="C60" s="4">
        <f>SUM(C50:C58)</f>
        <v>16409494.35</v>
      </c>
      <c r="D60" s="47"/>
      <c r="E60" s="51"/>
      <c r="F60" s="51"/>
    </row>
    <row r="61" spans="1:6" x14ac:dyDescent="0.25">
      <c r="A61" s="47"/>
      <c r="B61" s="51"/>
      <c r="C61" s="51"/>
      <c r="D61" s="53" t="s">
        <v>107</v>
      </c>
      <c r="E61" s="51"/>
      <c r="F61" s="51"/>
    </row>
    <row r="62" spans="1:6" x14ac:dyDescent="0.25">
      <c r="A62" s="3" t="s">
        <v>108</v>
      </c>
      <c r="B62" s="4">
        <f>SUM(B47+B60)</f>
        <v>19916800.109999999</v>
      </c>
      <c r="C62" s="4">
        <f>SUM(C47+C60)</f>
        <v>24335517.490000002</v>
      </c>
      <c r="D62" s="47"/>
      <c r="E62" s="51"/>
      <c r="F62" s="51"/>
    </row>
    <row r="63" spans="1:6" x14ac:dyDescent="0.25">
      <c r="A63" s="47"/>
      <c r="B63" s="47"/>
      <c r="C63" s="47"/>
      <c r="D63" s="54" t="s">
        <v>109</v>
      </c>
      <c r="E63" s="49">
        <f>SUM(E64:E66)</f>
        <v>14141410.310000001</v>
      </c>
      <c r="F63" s="49">
        <f>SUM(F64:F66)</f>
        <v>14307467.43</v>
      </c>
    </row>
    <row r="64" spans="1:6" x14ac:dyDescent="0.25">
      <c r="A64" s="47"/>
      <c r="B64" s="47"/>
      <c r="C64" s="47"/>
      <c r="D64" s="48" t="s">
        <v>110</v>
      </c>
      <c r="E64" s="49">
        <v>14141410.310000001</v>
      </c>
      <c r="F64" s="49">
        <v>14307467.43</v>
      </c>
    </row>
    <row r="65" spans="1:6" x14ac:dyDescent="0.25">
      <c r="A65" s="47"/>
      <c r="B65" s="47"/>
      <c r="C65" s="47"/>
      <c r="D65" s="52" t="s">
        <v>111</v>
      </c>
      <c r="E65" s="49">
        <v>0</v>
      </c>
      <c r="F65" s="49">
        <v>0</v>
      </c>
    </row>
    <row r="66" spans="1:6" x14ac:dyDescent="0.25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113</v>
      </c>
      <c r="E68" s="49">
        <f>SUM(E69:E73)</f>
        <v>4171546.9699999997</v>
      </c>
      <c r="F68" s="49">
        <f>SUM(F69:F73)</f>
        <v>7652646.6100000003</v>
      </c>
    </row>
    <row r="69" spans="1:6" x14ac:dyDescent="0.25">
      <c r="A69" s="55"/>
      <c r="B69" s="47"/>
      <c r="C69" s="47"/>
      <c r="D69" s="48" t="s">
        <v>114</v>
      </c>
      <c r="E69" s="49">
        <v>-938078.13</v>
      </c>
      <c r="F69" s="49">
        <v>71553.58</v>
      </c>
    </row>
    <row r="70" spans="1:6" x14ac:dyDescent="0.25">
      <c r="A70" s="55"/>
      <c r="B70" s="47"/>
      <c r="C70" s="47"/>
      <c r="D70" s="48" t="s">
        <v>115</v>
      </c>
      <c r="E70" s="49">
        <v>5109625.0999999996</v>
      </c>
      <c r="F70" s="49">
        <v>7581093.0300000003</v>
      </c>
    </row>
    <row r="71" spans="1:6" x14ac:dyDescent="0.25">
      <c r="A71" s="55"/>
      <c r="B71" s="47"/>
      <c r="C71" s="47"/>
      <c r="D71" s="48" t="s">
        <v>116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117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118</v>
      </c>
      <c r="E73" s="49">
        <v>0</v>
      </c>
      <c r="F73" s="49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119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122</v>
      </c>
      <c r="E79" s="4">
        <f>E63+E68+E75</f>
        <v>18312957.280000001</v>
      </c>
      <c r="F79" s="4">
        <f>F63+F68+F75</f>
        <v>21960114.039999999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123</v>
      </c>
      <c r="E81" s="4">
        <f>E59+E79</f>
        <v>19916800.109999999</v>
      </c>
      <c r="F81" s="4">
        <f>F59+F79</f>
        <v>24335517.489999998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B9:C62 E9:F45 E50:F81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10 E9:F9 B13:C17 B21:C21 B25:C36 B48:C51 B56:C62 B12 B23:C23 B22 B38:C38 B37 B40:C46 B39 E17:F17 E65:F68 E71:F81 E12:F15 E10 E11 E19:F63 E18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75" t="s">
        <v>453</v>
      </c>
      <c r="B1" s="175"/>
      <c r="C1" s="175"/>
      <c r="D1" s="175"/>
      <c r="E1" s="175"/>
      <c r="F1" s="175"/>
      <c r="G1" s="175"/>
    </row>
    <row r="2" spans="1:7" x14ac:dyDescent="0.25">
      <c r="A2" s="132" t="str">
        <f>'Formato 1'!A2</f>
        <v xml:space="preserve"> Sistema de Agua Potable y Alcantarillado de Romita, Gto.</v>
      </c>
      <c r="B2" s="133"/>
      <c r="C2" s="133"/>
      <c r="D2" s="133"/>
      <c r="E2" s="133"/>
      <c r="F2" s="133"/>
      <c r="G2" s="134"/>
    </row>
    <row r="3" spans="1:7" x14ac:dyDescent="0.25">
      <c r="A3" s="135" t="s">
        <v>454</v>
      </c>
      <c r="B3" s="136"/>
      <c r="C3" s="136"/>
      <c r="D3" s="136"/>
      <c r="E3" s="136"/>
      <c r="F3" s="136"/>
      <c r="G3" s="137"/>
    </row>
    <row r="4" spans="1:7" x14ac:dyDescent="0.25">
      <c r="A4" s="135" t="s">
        <v>2</v>
      </c>
      <c r="B4" s="136"/>
      <c r="C4" s="136"/>
      <c r="D4" s="136"/>
      <c r="E4" s="136"/>
      <c r="F4" s="136"/>
      <c r="G4" s="137"/>
    </row>
    <row r="5" spans="1:7" x14ac:dyDescent="0.25">
      <c r="A5" s="135" t="s">
        <v>455</v>
      </c>
      <c r="B5" s="136"/>
      <c r="C5" s="136"/>
      <c r="D5" s="136"/>
      <c r="E5" s="136"/>
      <c r="F5" s="136"/>
      <c r="G5" s="137"/>
    </row>
    <row r="6" spans="1:7" x14ac:dyDescent="0.25">
      <c r="A6" s="173" t="s">
        <v>456</v>
      </c>
      <c r="B6" s="38">
        <v>2022</v>
      </c>
      <c r="C6" s="173">
        <f>+B6+1</f>
        <v>2023</v>
      </c>
      <c r="D6" s="173">
        <f>+C6+1</f>
        <v>2024</v>
      </c>
      <c r="E6" s="173">
        <f>+D6+1</f>
        <v>2025</v>
      </c>
      <c r="F6" s="173">
        <f>+E6+1</f>
        <v>2026</v>
      </c>
      <c r="G6" s="173">
        <f>+F6+1</f>
        <v>2027</v>
      </c>
    </row>
    <row r="7" spans="1:7" ht="83.25" customHeight="1" x14ac:dyDescent="0.25">
      <c r="A7" s="174"/>
      <c r="B7" s="72" t="s">
        <v>457</v>
      </c>
      <c r="C7" s="174"/>
      <c r="D7" s="174"/>
      <c r="E7" s="174"/>
      <c r="F7" s="174"/>
      <c r="G7" s="174"/>
    </row>
    <row r="8" spans="1:7" ht="30" x14ac:dyDescent="0.25">
      <c r="A8" s="73" t="s">
        <v>458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464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468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469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471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76" t="s">
        <v>472</v>
      </c>
      <c r="B1" s="176"/>
      <c r="C1" s="176"/>
      <c r="D1" s="176"/>
      <c r="E1" s="176"/>
      <c r="F1" s="176"/>
      <c r="G1" s="176"/>
    </row>
    <row r="2" spans="1:7" x14ac:dyDescent="0.25">
      <c r="A2" s="132" t="str">
        <f>'Formato 1'!A2</f>
        <v xml:space="preserve"> Sistema de Agua Potable y Alcantarillado de Romita, Gto.</v>
      </c>
      <c r="B2" s="133"/>
      <c r="C2" s="133"/>
      <c r="D2" s="133"/>
      <c r="E2" s="133"/>
      <c r="F2" s="133"/>
      <c r="G2" s="134"/>
    </row>
    <row r="3" spans="1:7" x14ac:dyDescent="0.25">
      <c r="A3" s="117" t="s">
        <v>473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455</v>
      </c>
      <c r="B5" s="118"/>
      <c r="C5" s="118"/>
      <c r="D5" s="118"/>
      <c r="E5" s="118"/>
      <c r="F5" s="118"/>
      <c r="G5" s="119"/>
    </row>
    <row r="6" spans="1:7" x14ac:dyDescent="0.25">
      <c r="A6" s="177" t="s">
        <v>474</v>
      </c>
      <c r="B6" s="38">
        <v>2022</v>
      </c>
      <c r="C6" s="173">
        <f>+B6+1</f>
        <v>2023</v>
      </c>
      <c r="D6" s="173">
        <f>+C6+1</f>
        <v>2024</v>
      </c>
      <c r="E6" s="173">
        <f>+D6+1</f>
        <v>2025</v>
      </c>
      <c r="F6" s="173">
        <f>+E6+1</f>
        <v>2026</v>
      </c>
      <c r="G6" s="173">
        <f>+F6+1</f>
        <v>2027</v>
      </c>
    </row>
    <row r="7" spans="1:7" ht="57.75" customHeight="1" x14ac:dyDescent="0.25">
      <c r="A7" s="178"/>
      <c r="B7" s="39" t="s">
        <v>457</v>
      </c>
      <c r="C7" s="174"/>
      <c r="D7" s="174"/>
      <c r="E7" s="174"/>
      <c r="F7" s="174"/>
      <c r="G7" s="174"/>
    </row>
    <row r="8" spans="1:7" x14ac:dyDescent="0.25">
      <c r="A8" s="27" t="s">
        <v>475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478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485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487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76" t="s">
        <v>488</v>
      </c>
      <c r="B1" s="176"/>
      <c r="C1" s="176"/>
      <c r="D1" s="176"/>
      <c r="E1" s="176"/>
      <c r="F1" s="176"/>
      <c r="G1" s="176"/>
    </row>
    <row r="2" spans="1:7" x14ac:dyDescent="0.25">
      <c r="A2" s="132" t="str">
        <f>'Formato 1'!A2</f>
        <v xml:space="preserve"> Sistema de Agua Potable y Alcantarillado de Romita, Gto.</v>
      </c>
      <c r="B2" s="133"/>
      <c r="C2" s="133"/>
      <c r="D2" s="133"/>
      <c r="E2" s="133"/>
      <c r="F2" s="133"/>
      <c r="G2" s="134"/>
    </row>
    <row r="3" spans="1:7" x14ac:dyDescent="0.25">
      <c r="A3" s="117" t="s">
        <v>489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80" t="s">
        <v>456</v>
      </c>
      <c r="B5" s="181">
        <v>2017</v>
      </c>
      <c r="C5" s="181">
        <f>+B5+1</f>
        <v>2018</v>
      </c>
      <c r="D5" s="181">
        <f>+C5+1</f>
        <v>2019</v>
      </c>
      <c r="E5" s="181">
        <f>+D5+1</f>
        <v>2020</v>
      </c>
      <c r="F5" s="181">
        <f>+E5+1</f>
        <v>2021</v>
      </c>
      <c r="G5" s="38">
        <f>+F5+1</f>
        <v>2022</v>
      </c>
    </row>
    <row r="6" spans="1:7" ht="32.25" x14ac:dyDescent="0.25">
      <c r="A6" s="166"/>
      <c r="B6" s="182"/>
      <c r="C6" s="182"/>
      <c r="D6" s="182"/>
      <c r="E6" s="182"/>
      <c r="F6" s="182"/>
      <c r="G6" s="39" t="s">
        <v>490</v>
      </c>
    </row>
    <row r="7" spans="1:7" x14ac:dyDescent="0.25">
      <c r="A7" s="64" t="s">
        <v>458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491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495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498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499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502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464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503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468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508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470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510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9" t="s">
        <v>511</v>
      </c>
      <c r="B39" s="179"/>
      <c r="C39" s="179"/>
      <c r="D39" s="179"/>
      <c r="E39" s="179"/>
      <c r="F39" s="179"/>
      <c r="G39" s="179"/>
    </row>
    <row r="40" spans="1:7" x14ac:dyDescent="0.25">
      <c r="A40" s="179" t="s">
        <v>512</v>
      </c>
      <c r="B40" s="179"/>
      <c r="C40" s="179"/>
      <c r="D40" s="179"/>
      <c r="E40" s="179"/>
      <c r="F40" s="179"/>
      <c r="G40" s="179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76" t="s">
        <v>513</v>
      </c>
      <c r="B1" s="176"/>
      <c r="C1" s="176"/>
      <c r="D1" s="176"/>
      <c r="E1" s="176"/>
      <c r="F1" s="176"/>
      <c r="G1" s="176"/>
    </row>
    <row r="2" spans="1:7" x14ac:dyDescent="0.25">
      <c r="A2" s="132" t="str">
        <f>'Formato 1'!A2</f>
        <v xml:space="preserve"> Sistema de Agua Potable y Alcantarillado de Romita, Gto.</v>
      </c>
      <c r="B2" s="133"/>
      <c r="C2" s="133"/>
      <c r="D2" s="133"/>
      <c r="E2" s="133"/>
      <c r="F2" s="133"/>
      <c r="G2" s="134"/>
    </row>
    <row r="3" spans="1:7" x14ac:dyDescent="0.25">
      <c r="A3" s="117" t="s">
        <v>514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83" t="s">
        <v>474</v>
      </c>
      <c r="B5" s="181">
        <v>2017</v>
      </c>
      <c r="C5" s="181">
        <f>+B5+1</f>
        <v>2018</v>
      </c>
      <c r="D5" s="181">
        <f>+C5+1</f>
        <v>2019</v>
      </c>
      <c r="E5" s="181">
        <f>+D5+1</f>
        <v>2020</v>
      </c>
      <c r="F5" s="181">
        <f>+E5+1</f>
        <v>2021</v>
      </c>
      <c r="G5" s="38">
        <v>2022</v>
      </c>
    </row>
    <row r="6" spans="1:7" ht="48.75" customHeight="1" x14ac:dyDescent="0.25">
      <c r="A6" s="184"/>
      <c r="B6" s="182"/>
      <c r="C6" s="182"/>
      <c r="D6" s="182"/>
      <c r="E6" s="182"/>
      <c r="F6" s="182"/>
      <c r="G6" s="39" t="s">
        <v>515</v>
      </c>
    </row>
    <row r="7" spans="1:7" x14ac:dyDescent="0.25">
      <c r="A7" s="27" t="s">
        <v>475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476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485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516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9" t="s">
        <v>511</v>
      </c>
      <c r="B32" s="179"/>
      <c r="C32" s="179"/>
      <c r="D32" s="179"/>
      <c r="E32" s="179"/>
      <c r="F32" s="179"/>
      <c r="G32" s="179"/>
    </row>
    <row r="33" spans="1:7" x14ac:dyDescent="0.25">
      <c r="A33" s="179" t="s">
        <v>512</v>
      </c>
      <c r="B33" s="179"/>
      <c r="C33" s="179"/>
      <c r="D33" s="179"/>
      <c r="E33" s="179"/>
      <c r="F33" s="179"/>
      <c r="G33" s="179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85" t="s">
        <v>517</v>
      </c>
      <c r="B1" s="185"/>
      <c r="C1" s="185"/>
      <c r="D1" s="185"/>
      <c r="E1" s="185"/>
      <c r="F1" s="185"/>
    </row>
    <row r="2" spans="1:6" ht="20.100000000000001" customHeight="1" x14ac:dyDescent="0.25">
      <c r="A2" s="114" t="str">
        <f>'Formato 1'!A2</f>
        <v xml:space="preserve"> Sistema de Agua Potable y Alcantarillado de Romita, Gto.</v>
      </c>
      <c r="B2" s="138"/>
      <c r="C2" s="138"/>
      <c r="D2" s="138"/>
      <c r="E2" s="138"/>
      <c r="F2" s="139"/>
    </row>
    <row r="3" spans="1:6" ht="29.25" customHeight="1" x14ac:dyDescent="0.25">
      <c r="A3" s="140" t="s">
        <v>518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519</v>
      </c>
      <c r="C4" s="125" t="s">
        <v>520</v>
      </c>
      <c r="D4" s="125" t="s">
        <v>521</v>
      </c>
      <c r="E4" s="125" t="s">
        <v>522</v>
      </c>
      <c r="F4" s="125" t="s">
        <v>523</v>
      </c>
    </row>
    <row r="5" spans="1:6" ht="12.75" customHeight="1" x14ac:dyDescent="0.25">
      <c r="A5" s="19" t="s">
        <v>524</v>
      </c>
      <c r="B5" s="55"/>
      <c r="C5" s="55"/>
      <c r="D5" s="55"/>
      <c r="E5" s="55"/>
      <c r="F5" s="55"/>
    </row>
    <row r="6" spans="1:6" ht="30" x14ac:dyDescent="0.25">
      <c r="A6" s="61" t="s">
        <v>525</v>
      </c>
      <c r="B6" s="62"/>
      <c r="C6" s="62"/>
      <c r="D6" s="62"/>
      <c r="E6" s="62"/>
      <c r="F6" s="62"/>
    </row>
    <row r="7" spans="1:6" ht="15" x14ac:dyDescent="0.25">
      <c r="A7" s="61" t="s">
        <v>526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527</v>
      </c>
      <c r="B9" s="47"/>
      <c r="C9" s="47"/>
      <c r="D9" s="47"/>
      <c r="E9" s="47"/>
      <c r="F9" s="47"/>
    </row>
    <row r="10" spans="1:6" ht="15" x14ac:dyDescent="0.25">
      <c r="A10" s="61" t="s">
        <v>528</v>
      </c>
      <c r="B10" s="62"/>
      <c r="C10" s="62"/>
      <c r="D10" s="62"/>
      <c r="E10" s="62"/>
      <c r="F10" s="62"/>
    </row>
    <row r="11" spans="1:6" ht="15" x14ac:dyDescent="0.25">
      <c r="A11" s="83" t="s">
        <v>529</v>
      </c>
      <c r="B11" s="62"/>
      <c r="C11" s="62"/>
      <c r="D11" s="62"/>
      <c r="E11" s="62"/>
      <c r="F11" s="62"/>
    </row>
    <row r="12" spans="1:6" ht="15" x14ac:dyDescent="0.25">
      <c r="A12" s="83" t="s">
        <v>530</v>
      </c>
      <c r="B12" s="62"/>
      <c r="C12" s="62"/>
      <c r="D12" s="62"/>
      <c r="E12" s="62"/>
      <c r="F12" s="62"/>
    </row>
    <row r="13" spans="1:6" ht="15" x14ac:dyDescent="0.25">
      <c r="A13" s="83" t="s">
        <v>531</v>
      </c>
      <c r="B13" s="62"/>
      <c r="C13" s="62"/>
      <c r="D13" s="62"/>
      <c r="E13" s="62"/>
      <c r="F13" s="62"/>
    </row>
    <row r="14" spans="1:6" ht="15" x14ac:dyDescent="0.25">
      <c r="A14" s="61" t="s">
        <v>532</v>
      </c>
      <c r="B14" s="62"/>
      <c r="C14" s="62"/>
      <c r="D14" s="62"/>
      <c r="E14" s="62"/>
      <c r="F14" s="62"/>
    </row>
    <row r="15" spans="1:6" ht="15" x14ac:dyDescent="0.25">
      <c r="A15" s="83" t="s">
        <v>529</v>
      </c>
      <c r="B15" s="62"/>
      <c r="C15" s="62"/>
      <c r="D15" s="62"/>
      <c r="E15" s="62"/>
      <c r="F15" s="62"/>
    </row>
    <row r="16" spans="1:6" ht="15" x14ac:dyDescent="0.25">
      <c r="A16" s="83" t="s">
        <v>530</v>
      </c>
      <c r="B16" s="62"/>
      <c r="C16" s="62"/>
      <c r="D16" s="62"/>
      <c r="E16" s="62"/>
      <c r="F16" s="62"/>
    </row>
    <row r="17" spans="1:6" ht="15" x14ac:dyDescent="0.25">
      <c r="A17" s="83" t="s">
        <v>531</v>
      </c>
      <c r="B17" s="62"/>
      <c r="C17" s="62"/>
      <c r="D17" s="62"/>
      <c r="E17" s="62"/>
      <c r="F17" s="62"/>
    </row>
    <row r="18" spans="1:6" ht="15" x14ac:dyDescent="0.25">
      <c r="A18" s="61" t="s">
        <v>533</v>
      </c>
      <c r="B18" s="126"/>
      <c r="C18" s="62"/>
      <c r="D18" s="62"/>
      <c r="E18" s="62"/>
      <c r="F18" s="62"/>
    </row>
    <row r="19" spans="1:6" ht="15" x14ac:dyDescent="0.25">
      <c r="A19" s="61" t="s">
        <v>534</v>
      </c>
      <c r="B19" s="62"/>
      <c r="C19" s="62"/>
      <c r="D19" s="62"/>
      <c r="E19" s="62"/>
      <c r="F19" s="62"/>
    </row>
    <row r="20" spans="1:6" ht="30" x14ac:dyDescent="0.25">
      <c r="A20" s="61" t="s">
        <v>535</v>
      </c>
      <c r="B20" s="127"/>
      <c r="C20" s="127"/>
      <c r="D20" s="127"/>
      <c r="E20" s="127"/>
      <c r="F20" s="127"/>
    </row>
    <row r="21" spans="1:6" ht="30" x14ac:dyDescent="0.25">
      <c r="A21" s="61" t="s">
        <v>536</v>
      </c>
      <c r="B21" s="127"/>
      <c r="C21" s="127"/>
      <c r="D21" s="127"/>
      <c r="E21" s="127"/>
      <c r="F21" s="127"/>
    </row>
    <row r="22" spans="1:6" ht="30" x14ac:dyDescent="0.25">
      <c r="A22" s="61" t="s">
        <v>537</v>
      </c>
      <c r="B22" s="127"/>
      <c r="C22" s="127"/>
      <c r="D22" s="127"/>
      <c r="E22" s="127"/>
      <c r="F22" s="127"/>
    </row>
    <row r="23" spans="1:6" ht="15" x14ac:dyDescent="0.25">
      <c r="A23" s="61" t="s">
        <v>538</v>
      </c>
      <c r="B23" s="127"/>
      <c r="C23" s="127"/>
      <c r="D23" s="127"/>
      <c r="E23" s="127"/>
      <c r="F23" s="127"/>
    </row>
    <row r="24" spans="1:6" ht="15" x14ac:dyDescent="0.25">
      <c r="A24" s="61" t="s">
        <v>539</v>
      </c>
      <c r="B24" s="128"/>
      <c r="C24" s="62"/>
      <c r="D24" s="62"/>
      <c r="E24" s="62"/>
      <c r="F24" s="62"/>
    </row>
    <row r="25" spans="1:6" ht="15" x14ac:dyDescent="0.25">
      <c r="A25" s="61" t="s">
        <v>540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541</v>
      </c>
      <c r="B27" s="47"/>
      <c r="C27" s="47"/>
      <c r="D27" s="47"/>
      <c r="E27" s="47"/>
      <c r="F27" s="47"/>
    </row>
    <row r="28" spans="1:6" ht="15" x14ac:dyDescent="0.25">
      <c r="A28" s="61" t="s">
        <v>542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543</v>
      </c>
      <c r="B30" s="47"/>
      <c r="C30" s="47"/>
      <c r="D30" s="47"/>
      <c r="E30" s="47"/>
      <c r="F30" s="47"/>
    </row>
    <row r="31" spans="1:6" ht="15" x14ac:dyDescent="0.25">
      <c r="A31" s="61" t="s">
        <v>528</v>
      </c>
      <c r="B31" s="62"/>
      <c r="C31" s="62"/>
      <c r="D31" s="62"/>
      <c r="E31" s="62"/>
      <c r="F31" s="62"/>
    </row>
    <row r="32" spans="1:6" ht="15" x14ac:dyDescent="0.25">
      <c r="A32" s="61" t="s">
        <v>532</v>
      </c>
      <c r="B32" s="62"/>
      <c r="C32" s="62"/>
      <c r="D32" s="62"/>
      <c r="E32" s="62"/>
      <c r="F32" s="62"/>
    </row>
    <row r="33" spans="1:6" ht="15" x14ac:dyDescent="0.25">
      <c r="A33" s="61" t="s">
        <v>544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545</v>
      </c>
      <c r="B35" s="47"/>
      <c r="C35" s="47"/>
      <c r="D35" s="47"/>
      <c r="E35" s="47"/>
      <c r="F35" s="47"/>
    </row>
    <row r="36" spans="1:6" ht="15" x14ac:dyDescent="0.25">
      <c r="A36" s="61" t="s">
        <v>546</v>
      </c>
      <c r="B36" s="62"/>
      <c r="C36" s="62"/>
      <c r="D36" s="62"/>
      <c r="E36" s="62"/>
      <c r="F36" s="62"/>
    </row>
    <row r="37" spans="1:6" ht="15" x14ac:dyDescent="0.25">
      <c r="A37" s="61" t="s">
        <v>547</v>
      </c>
      <c r="B37" s="62"/>
      <c r="C37" s="62"/>
      <c r="D37" s="62"/>
      <c r="E37" s="62"/>
      <c r="F37" s="62"/>
    </row>
    <row r="38" spans="1:6" ht="15" x14ac:dyDescent="0.25">
      <c r="A38" s="61" t="s">
        <v>548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549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550</v>
      </c>
      <c r="B42" s="47"/>
      <c r="C42" s="47"/>
      <c r="D42" s="47"/>
      <c r="E42" s="47"/>
      <c r="F42" s="47"/>
    </row>
    <row r="43" spans="1:6" ht="15" x14ac:dyDescent="0.25">
      <c r="A43" s="61" t="s">
        <v>551</v>
      </c>
      <c r="B43" s="62"/>
      <c r="C43" s="62"/>
      <c r="D43" s="62"/>
      <c r="E43" s="62"/>
      <c r="F43" s="62"/>
    </row>
    <row r="44" spans="1:6" ht="15" x14ac:dyDescent="0.25">
      <c r="A44" s="61" t="s">
        <v>552</v>
      </c>
      <c r="B44" s="62"/>
      <c r="C44" s="62"/>
      <c r="D44" s="62"/>
      <c r="E44" s="62"/>
      <c r="F44" s="62"/>
    </row>
    <row r="45" spans="1:6" ht="15" x14ac:dyDescent="0.25">
      <c r="A45" s="61" t="s">
        <v>553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554</v>
      </c>
      <c r="B47" s="47"/>
      <c r="C47" s="47"/>
      <c r="D47" s="47"/>
      <c r="E47" s="47"/>
      <c r="F47" s="47"/>
    </row>
    <row r="48" spans="1:6" ht="15" x14ac:dyDescent="0.25">
      <c r="A48" s="61" t="s">
        <v>552</v>
      </c>
      <c r="B48" s="127"/>
      <c r="C48" s="127"/>
      <c r="D48" s="127"/>
      <c r="E48" s="127"/>
      <c r="F48" s="127"/>
    </row>
    <row r="49" spans="1:6" ht="15" x14ac:dyDescent="0.25">
      <c r="A49" s="61" t="s">
        <v>553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555</v>
      </c>
      <c r="B51" s="47"/>
      <c r="C51" s="47"/>
      <c r="D51" s="47"/>
      <c r="E51" s="47"/>
      <c r="F51" s="47"/>
    </row>
    <row r="52" spans="1:6" ht="15" x14ac:dyDescent="0.25">
      <c r="A52" s="61" t="s">
        <v>552</v>
      </c>
      <c r="B52" s="62"/>
      <c r="C52" s="62"/>
      <c r="D52" s="62"/>
      <c r="E52" s="62"/>
      <c r="F52" s="62"/>
    </row>
    <row r="53" spans="1:6" ht="15" x14ac:dyDescent="0.25">
      <c r="A53" s="61" t="s">
        <v>553</v>
      </c>
      <c r="B53" s="62"/>
      <c r="C53" s="62"/>
      <c r="D53" s="62"/>
      <c r="E53" s="62"/>
      <c r="F53" s="62"/>
    </row>
    <row r="54" spans="1:6" ht="15" x14ac:dyDescent="0.25">
      <c r="A54" s="61" t="s">
        <v>556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557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552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553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558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559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560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561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562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563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zoomScale="94" zoomScaleNormal="110" workbookViewId="0">
      <selection activeCell="F19" sqref="F19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3" t="s">
        <v>124</v>
      </c>
      <c r="B1" s="144"/>
      <c r="C1" s="144"/>
      <c r="D1" s="144"/>
      <c r="E1" s="144"/>
      <c r="F1" s="144"/>
      <c r="G1" s="144"/>
      <c r="H1" s="145"/>
    </row>
    <row r="2" spans="1:8" x14ac:dyDescent="0.25">
      <c r="A2" s="114" t="str">
        <f>'Formato 1'!A2</f>
        <v xml:space="preserve"> Sistema de Agua Potable y Alcantarillado de Romita, Gto.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tr">
        <f>'Formato 1'!A4</f>
        <v>al 31 de Diciembre de 2022 y al 31 de Diciembre de 2023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143</v>
      </c>
      <c r="B18" s="4">
        <v>2375403.4500000002</v>
      </c>
      <c r="C18" s="112"/>
      <c r="D18" s="112"/>
      <c r="E18" s="112"/>
      <c r="F18" s="4">
        <v>1603842.83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144</v>
      </c>
      <c r="B20" s="4">
        <f t="shared" ref="B20:H20" si="3">B8+B18</f>
        <v>2375403.4500000002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1603842.83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58" t="s">
        <v>154</v>
      </c>
      <c r="B33" s="158"/>
      <c r="C33" s="158"/>
      <c r="D33" s="158"/>
      <c r="E33" s="158"/>
      <c r="F33" s="158"/>
      <c r="G33" s="158"/>
      <c r="H33" s="158"/>
    </row>
    <row r="34" spans="1:8" ht="14.45" customHeight="1" x14ac:dyDescent="0.25">
      <c r="A34" s="158"/>
      <c r="B34" s="158"/>
      <c r="C34" s="158"/>
      <c r="D34" s="158"/>
      <c r="E34" s="158"/>
      <c r="F34" s="158"/>
      <c r="G34" s="158"/>
      <c r="H34" s="158"/>
    </row>
    <row r="35" spans="1:8" ht="14.45" customHeight="1" x14ac:dyDescent="0.25">
      <c r="A35" s="158"/>
      <c r="B35" s="158"/>
      <c r="C35" s="158"/>
      <c r="D35" s="158"/>
      <c r="E35" s="158"/>
      <c r="F35" s="158"/>
      <c r="G35" s="158"/>
      <c r="H35" s="158"/>
    </row>
    <row r="36" spans="1:8" ht="14.45" customHeight="1" x14ac:dyDescent="0.25">
      <c r="A36" s="158"/>
      <c r="B36" s="158"/>
      <c r="C36" s="158"/>
      <c r="D36" s="158"/>
      <c r="E36" s="158"/>
      <c r="F36" s="158"/>
      <c r="G36" s="158"/>
      <c r="H36" s="158"/>
    </row>
    <row r="37" spans="1:8" ht="14.45" customHeight="1" x14ac:dyDescent="0.25">
      <c r="A37" s="158"/>
      <c r="B37" s="158"/>
      <c r="C37" s="158"/>
      <c r="D37" s="158"/>
      <c r="E37" s="158"/>
      <c r="F37" s="158"/>
      <c r="G37" s="158"/>
      <c r="H37" s="158"/>
    </row>
    <row r="38" spans="1:8" x14ac:dyDescent="0.25">
      <c r="A38" s="63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153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70" workbookViewId="0">
      <selection activeCell="F28" sqref="F28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59" t="s">
        <v>165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1" x14ac:dyDescent="0.25">
      <c r="A2" s="114" t="str">
        <f>'Formato 1'!A2</f>
        <v xml:space="preserve"> Sistema de Agua Potable y Alcantarillado de Romita, Gto.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566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178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179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180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181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182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183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184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185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186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187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188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topLeftCell="A34" zoomScale="67" zoomScaleNormal="53" workbookViewId="0">
      <selection activeCell="M72" sqref="M72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59" t="s">
        <v>189</v>
      </c>
      <c r="B1" s="160"/>
      <c r="C1" s="160"/>
      <c r="D1" s="161"/>
    </row>
    <row r="2" spans="1:4" x14ac:dyDescent="0.25">
      <c r="A2" s="114" t="str">
        <f>'Formato 1'!A2</f>
        <v xml:space="preserve"> Sistema de Agua Potable y Alcantarillado de Romita, Gto.</v>
      </c>
      <c r="B2" s="115"/>
      <c r="C2" s="115"/>
      <c r="D2" s="116"/>
    </row>
    <row r="3" spans="1:4" x14ac:dyDescent="0.25">
      <c r="A3" s="117" t="s">
        <v>190</v>
      </c>
      <c r="B3" s="118"/>
      <c r="C3" s="118"/>
      <c r="D3" s="119"/>
    </row>
    <row r="4" spans="1:4" x14ac:dyDescent="0.25">
      <c r="A4" s="117" t="str">
        <f>'Formato 3'!A4</f>
        <v>Del 1 de Enero al 31 de Diciembre de 2023 (b)</v>
      </c>
      <c r="B4" s="118"/>
      <c r="C4" s="118"/>
      <c r="D4" s="119"/>
    </row>
    <row r="5" spans="1:4" x14ac:dyDescent="0.25">
      <c r="A5" s="120" t="s">
        <v>2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f>SUM(B9:B11)</f>
        <v>20204522.16</v>
      </c>
      <c r="C8" s="15">
        <f>SUM(C9:C11)</f>
        <v>22909542.66</v>
      </c>
      <c r="D8" s="15">
        <f>SUM(D9:D11)</f>
        <v>22909542.66</v>
      </c>
    </row>
    <row r="9" spans="1:4" x14ac:dyDescent="0.25">
      <c r="A9" s="60" t="s">
        <v>195</v>
      </c>
      <c r="B9" s="97">
        <v>20204522.16</v>
      </c>
      <c r="C9" s="97">
        <v>22909542.66</v>
      </c>
      <c r="D9" s="97">
        <v>22909542.66</v>
      </c>
    </row>
    <row r="10" spans="1:4" x14ac:dyDescent="0.25">
      <c r="A10" s="60" t="s">
        <v>196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197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198</v>
      </c>
      <c r="B13" s="15">
        <f>B14+B15</f>
        <v>20204522.16</v>
      </c>
      <c r="C13" s="15">
        <f>C14+C15</f>
        <v>24123160.600000001</v>
      </c>
      <c r="D13" s="15">
        <f>D14+D15</f>
        <v>24123160.600000001</v>
      </c>
    </row>
    <row r="14" spans="1:4" x14ac:dyDescent="0.25">
      <c r="A14" s="60" t="s">
        <v>199</v>
      </c>
      <c r="B14" s="97">
        <v>20204522.16</v>
      </c>
      <c r="C14" s="97">
        <v>24123160.600000001</v>
      </c>
      <c r="D14" s="97">
        <v>24123160.600000001</v>
      </c>
    </row>
    <row r="15" spans="1:4" x14ac:dyDescent="0.25">
      <c r="A15" s="60" t="s">
        <v>200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201</v>
      </c>
      <c r="B17" s="16">
        <v>0</v>
      </c>
      <c r="C17" s="15">
        <f>C18+C19</f>
        <v>1234664.73</v>
      </c>
      <c r="D17" s="15">
        <f>D18+D19</f>
        <v>1234664.73</v>
      </c>
    </row>
    <row r="18" spans="1:4" x14ac:dyDescent="0.25">
      <c r="A18" s="60" t="s">
        <v>202</v>
      </c>
      <c r="B18" s="17">
        <v>0</v>
      </c>
      <c r="C18" s="49">
        <v>1234664.73</v>
      </c>
      <c r="D18" s="49">
        <v>1234664.73</v>
      </c>
    </row>
    <row r="19" spans="1:4" x14ac:dyDescent="0.25">
      <c r="A19" s="60" t="s">
        <v>203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204</v>
      </c>
      <c r="B21" s="15">
        <f>B8-B13+B17</f>
        <v>0</v>
      </c>
      <c r="C21" s="15">
        <f>C8-C13+C17</f>
        <v>21046.78999999864</v>
      </c>
      <c r="D21" s="15">
        <f>D8-D13+D17</f>
        <v>21046.78999999864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205</v>
      </c>
      <c r="B23" s="15">
        <f>B21-B11</f>
        <v>0</v>
      </c>
      <c r="C23" s="15">
        <f>C21-C11</f>
        <v>21046.78999999864</v>
      </c>
      <c r="D23" s="15">
        <f>D21-D11</f>
        <v>21046.78999999864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0</v>
      </c>
      <c r="C25" s="15">
        <f>C23-C17</f>
        <v>-1213617.9400000013</v>
      </c>
      <c r="D25" s="15">
        <f>D23-D17</f>
        <v>-1213617.9400000013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213</v>
      </c>
      <c r="B33" s="4">
        <f>B25+B29</f>
        <v>0</v>
      </c>
      <c r="C33" s="4">
        <f>C25+C29</f>
        <v>-1213617.9400000013</v>
      </c>
      <c r="D33" s="4">
        <f>D25+D29</f>
        <v>-1213617.9400000013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8" t="s">
        <v>222</v>
      </c>
      <c r="B48" s="99">
        <f>B9</f>
        <v>20204522.16</v>
      </c>
      <c r="C48" s="99">
        <f>C9</f>
        <v>22909542.66</v>
      </c>
      <c r="D48" s="99">
        <f>D9</f>
        <v>22909542.66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199</v>
      </c>
      <c r="B53" s="49">
        <f>B14</f>
        <v>20204522.16</v>
      </c>
      <c r="C53" s="49">
        <f>C14</f>
        <v>24123160.600000001</v>
      </c>
      <c r="D53" s="49">
        <f>D14</f>
        <v>24123160.600000001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202</v>
      </c>
      <c r="B55" s="23">
        <v>0</v>
      </c>
      <c r="C55" s="49">
        <f>C18</f>
        <v>1234664.73</v>
      </c>
      <c r="D55" s="49">
        <f>D18</f>
        <v>1234664.73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224</v>
      </c>
      <c r="B57" s="4">
        <f>B48+B49-B53+B55</f>
        <v>0</v>
      </c>
      <c r="C57" s="4">
        <f>C48+C49-C53+C55</f>
        <v>21046.78999999864</v>
      </c>
      <c r="D57" s="4">
        <f>D48+D49-D53+D55</f>
        <v>21046.78999999864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0</v>
      </c>
      <c r="C59" s="4">
        <f>C57-C49</f>
        <v>21046.78999999864</v>
      </c>
      <c r="D59" s="4">
        <f>D57-D49</f>
        <v>21046.78999999864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227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13 B15:D17 B19:D25 B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zoomScale="76" zoomScaleNormal="115" workbookViewId="0">
      <selection activeCell="G72" sqref="G72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59" t="s">
        <v>230</v>
      </c>
      <c r="B1" s="160"/>
      <c r="C1" s="160"/>
      <c r="D1" s="160"/>
      <c r="E1" s="160"/>
      <c r="F1" s="160"/>
      <c r="G1" s="161"/>
    </row>
    <row r="2" spans="1:7" x14ac:dyDescent="0.25">
      <c r="A2" s="114" t="str">
        <f>'Formato 1'!A2</f>
        <v xml:space="preserve"> Sistema de Agua Potable y Alcantarillado de Romita,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231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31 de Diciembre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2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62" t="s">
        <v>232</v>
      </c>
      <c r="B6" s="164" t="s">
        <v>233</v>
      </c>
      <c r="C6" s="164"/>
      <c r="D6" s="164"/>
      <c r="E6" s="164"/>
      <c r="F6" s="164"/>
      <c r="G6" s="164" t="s">
        <v>234</v>
      </c>
    </row>
    <row r="7" spans="1:7" ht="30" x14ac:dyDescent="0.25">
      <c r="A7" s="163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64"/>
    </row>
    <row r="8" spans="1:7" x14ac:dyDescent="0.25">
      <c r="A8" s="27" t="s">
        <v>239</v>
      </c>
      <c r="B8" s="94"/>
      <c r="C8" s="94"/>
      <c r="D8" s="94"/>
      <c r="E8" s="94"/>
      <c r="F8" s="94"/>
      <c r="G8" s="94"/>
    </row>
    <row r="9" spans="1:7" x14ac:dyDescent="0.25">
      <c r="A9" s="60" t="s">
        <v>240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25">
      <c r="A12" s="60" t="s">
        <v>243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244</v>
      </c>
      <c r="B13" s="49">
        <v>10537.05</v>
      </c>
      <c r="C13" s="49">
        <v>29843.25</v>
      </c>
      <c r="D13" s="49">
        <v>40380.300000000003</v>
      </c>
      <c r="E13" s="49">
        <v>40380.300000000003</v>
      </c>
      <c r="F13" s="49">
        <v>40380.300000000003</v>
      </c>
      <c r="G13" s="49">
        <f t="shared" si="0"/>
        <v>29843.250000000004</v>
      </c>
    </row>
    <row r="14" spans="1:7" x14ac:dyDescent="0.25">
      <c r="A14" s="60" t="s">
        <v>245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246</v>
      </c>
      <c r="B15" s="49">
        <v>20193985.109999999</v>
      </c>
      <c r="C15" s="49">
        <v>2675177.25</v>
      </c>
      <c r="D15" s="49">
        <v>22869162.359999999</v>
      </c>
      <c r="E15" s="49">
        <v>22869162.359999999</v>
      </c>
      <c r="F15" s="49">
        <v>22869162.359999999</v>
      </c>
      <c r="G15" s="49">
        <f t="shared" si="0"/>
        <v>2675177.25</v>
      </c>
    </row>
    <row r="16" spans="1:7" x14ac:dyDescent="0.25">
      <c r="A16" s="95" t="s">
        <v>247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248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251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259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260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25">
      <c r="A31" s="80" t="s">
        <v>262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265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f t="shared" si="4"/>
        <v>0</v>
      </c>
    </row>
    <row r="35" spans="1:7" ht="14.45" customHeight="1" x14ac:dyDescent="0.25">
      <c r="A35" s="60" t="s">
        <v>266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268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269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271</v>
      </c>
      <c r="B41" s="4">
        <f t="shared" ref="B41:G41" si="7">SUM(B9,B10,B11,B12,B13,B14,B15,B16,B28,B34,B35,B37)</f>
        <v>20204522.16</v>
      </c>
      <c r="C41" s="4">
        <f t="shared" si="7"/>
        <v>2705020.5</v>
      </c>
      <c r="D41" s="4">
        <f t="shared" si="7"/>
        <v>22909542.66</v>
      </c>
      <c r="E41" s="4">
        <f t="shared" si="7"/>
        <v>22909542.66</v>
      </c>
      <c r="F41" s="4">
        <f t="shared" si="7"/>
        <v>22909542.66</v>
      </c>
      <c r="G41" s="4">
        <f t="shared" si="7"/>
        <v>2705020.5</v>
      </c>
    </row>
    <row r="42" spans="1:7" x14ac:dyDescent="0.25">
      <c r="A42" s="3" t="s">
        <v>272</v>
      </c>
      <c r="B42" s="96"/>
      <c r="C42" s="96"/>
      <c r="D42" s="96"/>
      <c r="E42" s="96"/>
      <c r="F42" s="96"/>
      <c r="G42" s="4">
        <f>IF(G41&gt;0,G41,0)</f>
        <v>2705020.5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273</v>
      </c>
      <c r="B44" s="51"/>
      <c r="C44" s="51"/>
      <c r="D44" s="51"/>
      <c r="E44" s="51"/>
      <c r="F44" s="51"/>
      <c r="G44" s="51"/>
    </row>
    <row r="45" spans="1:7" x14ac:dyDescent="0.25">
      <c r="A45" s="60" t="s">
        <v>274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278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279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280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281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282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283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288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293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294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296</v>
      </c>
      <c r="B70" s="4">
        <f t="shared" ref="B70:G70" si="16">B41+B65+B67</f>
        <v>20204522.16</v>
      </c>
      <c r="C70" s="4">
        <f t="shared" si="16"/>
        <v>2705020.5</v>
      </c>
      <c r="D70" s="4">
        <f t="shared" si="16"/>
        <v>22909542.66</v>
      </c>
      <c r="E70" s="4">
        <f t="shared" si="16"/>
        <v>22909542.66</v>
      </c>
      <c r="F70" s="4">
        <f t="shared" si="16"/>
        <v>22909542.66</v>
      </c>
      <c r="G70" s="4">
        <f t="shared" si="16"/>
        <v>2705020.5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297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300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58 B60:F75 G9:G15 G60:G76 G55:G58 G38:G53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topLeftCell="A8" zoomScale="85" zoomScaleNormal="85" workbookViewId="0">
      <selection activeCell="G159" sqref="G159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67" t="s">
        <v>301</v>
      </c>
      <c r="B1" s="160"/>
      <c r="C1" s="160"/>
      <c r="D1" s="160"/>
      <c r="E1" s="160"/>
      <c r="F1" s="160"/>
      <c r="G1" s="161"/>
    </row>
    <row r="2" spans="1:7" x14ac:dyDescent="0.25">
      <c r="A2" s="129" t="str">
        <f>'Formato 1'!A2</f>
        <v xml:space="preserve"> Sistema de Agua Potable y Alcantarillado de Romita, Gto.</v>
      </c>
      <c r="B2" s="129"/>
      <c r="C2" s="129"/>
      <c r="D2" s="129"/>
      <c r="E2" s="129"/>
      <c r="F2" s="129"/>
      <c r="G2" s="129"/>
    </row>
    <row r="3" spans="1:7" x14ac:dyDescent="0.25">
      <c r="A3" s="130" t="s">
        <v>302</v>
      </c>
      <c r="B3" s="130"/>
      <c r="C3" s="130"/>
      <c r="D3" s="130"/>
      <c r="E3" s="130"/>
      <c r="F3" s="130"/>
      <c r="G3" s="130"/>
    </row>
    <row r="4" spans="1:7" x14ac:dyDescent="0.25">
      <c r="A4" s="130" t="s">
        <v>303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31 de Diciembre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7" x14ac:dyDescent="0.25">
      <c r="A7" s="165" t="s">
        <v>6</v>
      </c>
      <c r="B7" s="165" t="s">
        <v>304</v>
      </c>
      <c r="C7" s="165"/>
      <c r="D7" s="165"/>
      <c r="E7" s="165"/>
      <c r="F7" s="165"/>
      <c r="G7" s="166" t="s">
        <v>305</v>
      </c>
    </row>
    <row r="8" spans="1:7" ht="30" x14ac:dyDescent="0.25">
      <c r="A8" s="165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65"/>
    </row>
    <row r="9" spans="1:7" x14ac:dyDescent="0.25">
      <c r="A9" s="28" t="s">
        <v>310</v>
      </c>
      <c r="B9" s="86">
        <f t="shared" ref="B9:G9" si="0">SUM(B10,B18,B28,B38,B48,B58,B62,B71,B75)</f>
        <v>20204522.160000004</v>
      </c>
      <c r="C9" s="86">
        <f t="shared" si="0"/>
        <v>3939685.2299999991</v>
      </c>
      <c r="D9" s="86">
        <f t="shared" si="0"/>
        <v>24144207.390000001</v>
      </c>
      <c r="E9" s="86">
        <f t="shared" si="0"/>
        <v>24123160.600000001</v>
      </c>
      <c r="F9" s="86">
        <f t="shared" si="0"/>
        <v>24123160.600000001</v>
      </c>
      <c r="G9" s="86">
        <f t="shared" si="0"/>
        <v>21046.790000000037</v>
      </c>
    </row>
    <row r="10" spans="1:7" x14ac:dyDescent="0.25">
      <c r="A10" s="87" t="s">
        <v>311</v>
      </c>
      <c r="B10" s="86">
        <f t="shared" ref="B10:G10" si="1">SUM(B11:B17)</f>
        <v>11188972.83</v>
      </c>
      <c r="C10" s="86">
        <f t="shared" si="1"/>
        <v>-124446.23999999999</v>
      </c>
      <c r="D10" s="86">
        <f t="shared" si="1"/>
        <v>11064526.59</v>
      </c>
      <c r="E10" s="86">
        <f t="shared" si="1"/>
        <v>11043480.08</v>
      </c>
      <c r="F10" s="86">
        <f t="shared" si="1"/>
        <v>11043480.08</v>
      </c>
      <c r="G10" s="86">
        <f t="shared" si="1"/>
        <v>21046.510000000009</v>
      </c>
    </row>
    <row r="11" spans="1:7" x14ac:dyDescent="0.25">
      <c r="A11" s="88" t="s">
        <v>312</v>
      </c>
      <c r="B11" s="77">
        <v>5788146.0499999998</v>
      </c>
      <c r="C11" s="77">
        <v>38124.800000000003</v>
      </c>
      <c r="D11" s="77">
        <v>5826270.8499999996</v>
      </c>
      <c r="E11" s="77">
        <v>5826270.8499999996</v>
      </c>
      <c r="F11" s="77">
        <v>5826270.8499999996</v>
      </c>
      <c r="G11" s="77">
        <f>D11-E11</f>
        <v>0</v>
      </c>
    </row>
    <row r="12" spans="1:7" x14ac:dyDescent="0.25">
      <c r="A12" s="88" t="s">
        <v>313</v>
      </c>
      <c r="B12" s="77">
        <v>557154.06999999995</v>
      </c>
      <c r="C12" s="77">
        <v>-45650.81</v>
      </c>
      <c r="D12" s="77">
        <v>511503.26</v>
      </c>
      <c r="E12" s="77">
        <v>511503.26</v>
      </c>
      <c r="F12" s="77">
        <v>511503.26</v>
      </c>
      <c r="G12" s="77">
        <f t="shared" ref="G12:G17" si="2">D12-E12</f>
        <v>0</v>
      </c>
    </row>
    <row r="13" spans="1:7" x14ac:dyDescent="0.25">
      <c r="A13" s="88" t="s">
        <v>314</v>
      </c>
      <c r="B13" s="77">
        <v>1558147.5</v>
      </c>
      <c r="C13" s="77">
        <v>29857.86</v>
      </c>
      <c r="D13" s="77">
        <v>1588005.36</v>
      </c>
      <c r="E13" s="77">
        <v>1566958.85</v>
      </c>
      <c r="F13" s="77">
        <v>1566958.85</v>
      </c>
      <c r="G13" s="77">
        <f t="shared" si="2"/>
        <v>21046.510000000009</v>
      </c>
    </row>
    <row r="14" spans="1:7" x14ac:dyDescent="0.25">
      <c r="A14" s="88" t="s">
        <v>315</v>
      </c>
      <c r="B14" s="77">
        <v>1265861.1100000001</v>
      </c>
      <c r="C14" s="77">
        <v>13368.12</v>
      </c>
      <c r="D14" s="77">
        <v>1279229.23</v>
      </c>
      <c r="E14" s="77">
        <v>1279229.23</v>
      </c>
      <c r="F14" s="77">
        <v>1279229.23</v>
      </c>
      <c r="G14" s="77">
        <f t="shared" si="2"/>
        <v>0</v>
      </c>
    </row>
    <row r="15" spans="1:7" x14ac:dyDescent="0.25">
      <c r="A15" s="88" t="s">
        <v>316</v>
      </c>
      <c r="B15" s="77">
        <v>862034.82</v>
      </c>
      <c r="C15" s="77">
        <v>-241792.09</v>
      </c>
      <c r="D15" s="77">
        <v>620242.73</v>
      </c>
      <c r="E15" s="77">
        <v>620242.73</v>
      </c>
      <c r="F15" s="77">
        <v>620242.73</v>
      </c>
      <c r="G15" s="77">
        <f t="shared" si="2"/>
        <v>0</v>
      </c>
    </row>
    <row r="16" spans="1:7" x14ac:dyDescent="0.25">
      <c r="A16" s="88" t="s">
        <v>317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f t="shared" si="2"/>
        <v>0</v>
      </c>
    </row>
    <row r="17" spans="1:7" x14ac:dyDescent="0.25">
      <c r="A17" s="88" t="s">
        <v>318</v>
      </c>
      <c r="B17" s="77">
        <v>1157629.28</v>
      </c>
      <c r="C17" s="77">
        <v>81645.88</v>
      </c>
      <c r="D17" s="77">
        <v>1239275.1599999999</v>
      </c>
      <c r="E17" s="77">
        <v>1239275.1599999999</v>
      </c>
      <c r="F17" s="77">
        <v>1239275.1599999999</v>
      </c>
      <c r="G17" s="77">
        <f t="shared" si="2"/>
        <v>0</v>
      </c>
    </row>
    <row r="18" spans="1:7" x14ac:dyDescent="0.25">
      <c r="A18" s="87" t="s">
        <v>319</v>
      </c>
      <c r="B18" s="86">
        <f t="shared" ref="B18:G18" si="3">SUM(B19:B27)</f>
        <v>2815929.0799999996</v>
      </c>
      <c r="C18" s="86">
        <f t="shared" si="3"/>
        <v>1322810.96</v>
      </c>
      <c r="D18" s="86">
        <f t="shared" si="3"/>
        <v>4138740.04</v>
      </c>
      <c r="E18" s="86">
        <f t="shared" si="3"/>
        <v>4138740.04</v>
      </c>
      <c r="F18" s="86">
        <f t="shared" si="3"/>
        <v>4138740.04</v>
      </c>
      <c r="G18" s="86">
        <f t="shared" si="3"/>
        <v>0</v>
      </c>
    </row>
    <row r="19" spans="1:7" x14ac:dyDescent="0.25">
      <c r="A19" s="88" t="s">
        <v>320</v>
      </c>
      <c r="B19" s="77">
        <v>100814.3</v>
      </c>
      <c r="C19" s="77">
        <v>221593.68</v>
      </c>
      <c r="D19" s="77">
        <v>322407.98</v>
      </c>
      <c r="E19" s="77">
        <v>322407.98</v>
      </c>
      <c r="F19" s="77">
        <v>322407.98</v>
      </c>
      <c r="G19" s="77">
        <f>D19-E19</f>
        <v>0</v>
      </c>
    </row>
    <row r="20" spans="1:7" x14ac:dyDescent="0.25">
      <c r="A20" s="88" t="s">
        <v>321</v>
      </c>
      <c r="B20" s="77">
        <v>23033.45</v>
      </c>
      <c r="C20" s="77">
        <v>56817.5</v>
      </c>
      <c r="D20" s="77">
        <v>79850.95</v>
      </c>
      <c r="E20" s="77">
        <v>79850.95</v>
      </c>
      <c r="F20" s="77">
        <v>79850.95</v>
      </c>
      <c r="G20" s="77">
        <f t="shared" ref="G20:G27" si="4">D20-E20</f>
        <v>0</v>
      </c>
    </row>
    <row r="21" spans="1:7" x14ac:dyDescent="0.25">
      <c r="A21" s="88" t="s">
        <v>322</v>
      </c>
      <c r="B21" s="77">
        <v>270253.71000000002</v>
      </c>
      <c r="C21" s="77">
        <v>297707.65000000002</v>
      </c>
      <c r="D21" s="77">
        <v>567961.36</v>
      </c>
      <c r="E21" s="77">
        <v>567961.36</v>
      </c>
      <c r="F21" s="77">
        <v>567961.36</v>
      </c>
      <c r="G21" s="77">
        <f t="shared" si="4"/>
        <v>0</v>
      </c>
    </row>
    <row r="22" spans="1:7" x14ac:dyDescent="0.25">
      <c r="A22" s="88" t="s">
        <v>323</v>
      </c>
      <c r="B22" s="77">
        <v>1373987.52</v>
      </c>
      <c r="C22" s="77">
        <v>436283.7</v>
      </c>
      <c r="D22" s="77">
        <v>1810271.22</v>
      </c>
      <c r="E22" s="77">
        <v>1810271.22</v>
      </c>
      <c r="F22" s="77">
        <v>1810271.22</v>
      </c>
      <c r="G22" s="77">
        <f t="shared" si="4"/>
        <v>0</v>
      </c>
    </row>
    <row r="23" spans="1:7" x14ac:dyDescent="0.25">
      <c r="A23" s="88" t="s">
        <v>324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f t="shared" si="4"/>
        <v>0</v>
      </c>
    </row>
    <row r="24" spans="1:7" x14ac:dyDescent="0.25">
      <c r="A24" s="88" t="s">
        <v>325</v>
      </c>
      <c r="B24" s="77">
        <v>722188.15</v>
      </c>
      <c r="C24" s="77">
        <v>113395.37</v>
      </c>
      <c r="D24" s="77">
        <v>835583.52</v>
      </c>
      <c r="E24" s="77">
        <v>835583.52</v>
      </c>
      <c r="F24" s="77">
        <v>835583.52</v>
      </c>
      <c r="G24" s="77">
        <f t="shared" si="4"/>
        <v>0</v>
      </c>
    </row>
    <row r="25" spans="1:7" x14ac:dyDescent="0.25">
      <c r="A25" s="88" t="s">
        <v>326</v>
      </c>
      <c r="B25" s="77">
        <v>123654.38</v>
      </c>
      <c r="C25" s="77">
        <v>-2763.49</v>
      </c>
      <c r="D25" s="77">
        <v>120890.89</v>
      </c>
      <c r="E25" s="77">
        <v>120890.89</v>
      </c>
      <c r="F25" s="77">
        <v>120890.89</v>
      </c>
      <c r="G25" s="77">
        <f t="shared" si="4"/>
        <v>0</v>
      </c>
    </row>
    <row r="26" spans="1:7" x14ac:dyDescent="0.25">
      <c r="A26" s="88" t="s">
        <v>327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f t="shared" si="4"/>
        <v>0</v>
      </c>
    </row>
    <row r="27" spans="1:7" x14ac:dyDescent="0.25">
      <c r="A27" s="88" t="s">
        <v>328</v>
      </c>
      <c r="B27" s="77">
        <v>201997.57</v>
      </c>
      <c r="C27" s="77">
        <v>199776.55</v>
      </c>
      <c r="D27" s="77">
        <v>401774.12</v>
      </c>
      <c r="E27" s="77">
        <v>401774.12</v>
      </c>
      <c r="F27" s="77">
        <v>401774.12</v>
      </c>
      <c r="G27" s="77">
        <f t="shared" si="4"/>
        <v>0</v>
      </c>
    </row>
    <row r="28" spans="1:7" x14ac:dyDescent="0.25">
      <c r="A28" s="87" t="s">
        <v>329</v>
      </c>
      <c r="B28" s="86">
        <f t="shared" ref="B28:G28" si="5">SUM(B29:B37)</f>
        <v>6112227.7200000007</v>
      </c>
      <c r="C28" s="86">
        <f>SUM(C29:C37)</f>
        <v>2242030.1499999994</v>
      </c>
      <c r="D28" s="86">
        <f t="shared" si="5"/>
        <v>8354257.870000001</v>
      </c>
      <c r="E28" s="86">
        <f t="shared" si="5"/>
        <v>8354257.5899999999</v>
      </c>
      <c r="F28" s="86">
        <f t="shared" si="5"/>
        <v>8354257.5899999999</v>
      </c>
      <c r="G28" s="86">
        <f t="shared" si="5"/>
        <v>0.28000000002793968</v>
      </c>
    </row>
    <row r="29" spans="1:7" x14ac:dyDescent="0.25">
      <c r="A29" s="88" t="s">
        <v>330</v>
      </c>
      <c r="B29" s="77">
        <v>3015566.04</v>
      </c>
      <c r="C29" s="77">
        <v>399428.96</v>
      </c>
      <c r="D29" s="77">
        <v>3414995</v>
      </c>
      <c r="E29" s="77">
        <v>3414995</v>
      </c>
      <c r="F29" s="77">
        <v>3414995</v>
      </c>
      <c r="G29" s="77">
        <f>D29-E29</f>
        <v>0</v>
      </c>
    </row>
    <row r="30" spans="1:7" x14ac:dyDescent="0.25">
      <c r="A30" s="88" t="s">
        <v>331</v>
      </c>
      <c r="B30" s="77">
        <v>318742.2</v>
      </c>
      <c r="C30" s="77">
        <v>76632.800000000003</v>
      </c>
      <c r="D30" s="77">
        <v>395375</v>
      </c>
      <c r="E30" s="77">
        <v>395375</v>
      </c>
      <c r="F30" s="77">
        <v>395375</v>
      </c>
      <c r="G30" s="77">
        <f t="shared" ref="G30:G37" si="6">D30-E30</f>
        <v>0</v>
      </c>
    </row>
    <row r="31" spans="1:7" x14ac:dyDescent="0.25">
      <c r="A31" s="88" t="s">
        <v>332</v>
      </c>
      <c r="B31" s="77">
        <v>580429.36</v>
      </c>
      <c r="C31" s="77">
        <v>1318135.92</v>
      </c>
      <c r="D31" s="77">
        <v>1898565.28</v>
      </c>
      <c r="E31" s="77">
        <v>1898565.28</v>
      </c>
      <c r="F31" s="77">
        <v>1898565.28</v>
      </c>
      <c r="G31" s="77">
        <f t="shared" si="6"/>
        <v>0</v>
      </c>
    </row>
    <row r="32" spans="1:7" x14ac:dyDescent="0.25">
      <c r="A32" s="88" t="s">
        <v>333</v>
      </c>
      <c r="B32" s="77">
        <v>135786.56</v>
      </c>
      <c r="C32" s="77">
        <v>280771.40000000002</v>
      </c>
      <c r="D32" s="77">
        <v>416557.96</v>
      </c>
      <c r="E32" s="77">
        <v>416557.68</v>
      </c>
      <c r="F32" s="77">
        <v>416557.68</v>
      </c>
      <c r="G32" s="77">
        <f t="shared" si="6"/>
        <v>0.28000000002793968</v>
      </c>
    </row>
    <row r="33" spans="1:7" ht="14.45" customHeight="1" x14ac:dyDescent="0.25">
      <c r="A33" s="88" t="s">
        <v>334</v>
      </c>
      <c r="B33" s="77">
        <v>219582.94</v>
      </c>
      <c r="C33" s="77">
        <v>359944.86</v>
      </c>
      <c r="D33" s="77">
        <v>579527.80000000005</v>
      </c>
      <c r="E33" s="77">
        <v>579527.80000000005</v>
      </c>
      <c r="F33" s="77">
        <v>579527.80000000005</v>
      </c>
      <c r="G33" s="77">
        <f t="shared" si="6"/>
        <v>0</v>
      </c>
    </row>
    <row r="34" spans="1:7" ht="14.45" customHeight="1" x14ac:dyDescent="0.25">
      <c r="A34" s="88" t="s">
        <v>335</v>
      </c>
      <c r="B34" s="77">
        <v>62722.95</v>
      </c>
      <c r="C34" s="77">
        <v>-16187.95</v>
      </c>
      <c r="D34" s="77">
        <v>46535</v>
      </c>
      <c r="E34" s="77">
        <v>46535</v>
      </c>
      <c r="F34" s="77">
        <v>46535</v>
      </c>
      <c r="G34" s="77">
        <f t="shared" si="6"/>
        <v>0</v>
      </c>
    </row>
    <row r="35" spans="1:7" ht="14.45" customHeight="1" x14ac:dyDescent="0.25">
      <c r="A35" s="88" t="s">
        <v>336</v>
      </c>
      <c r="B35" s="77">
        <v>2634.58</v>
      </c>
      <c r="C35" s="77">
        <v>2510.65</v>
      </c>
      <c r="D35" s="77">
        <v>5145.2299999999996</v>
      </c>
      <c r="E35" s="77">
        <v>5145.2299999999996</v>
      </c>
      <c r="F35" s="77">
        <v>5145.2299999999996</v>
      </c>
      <c r="G35" s="77">
        <f t="shared" si="6"/>
        <v>0</v>
      </c>
    </row>
    <row r="36" spans="1:7" ht="14.45" customHeight="1" x14ac:dyDescent="0.25">
      <c r="A36" s="88" t="s">
        <v>337</v>
      </c>
      <c r="B36" s="77">
        <v>56263.01</v>
      </c>
      <c r="C36" s="77">
        <v>428463.01</v>
      </c>
      <c r="D36" s="77">
        <v>484726.02</v>
      </c>
      <c r="E36" s="77">
        <v>484726.02</v>
      </c>
      <c r="F36" s="77">
        <v>484726.02</v>
      </c>
      <c r="G36" s="77">
        <f t="shared" si="6"/>
        <v>0</v>
      </c>
    </row>
    <row r="37" spans="1:7" ht="14.45" customHeight="1" x14ac:dyDescent="0.25">
      <c r="A37" s="88" t="s">
        <v>338</v>
      </c>
      <c r="B37" s="77">
        <v>1720500.08</v>
      </c>
      <c r="C37" s="77">
        <v>-607669.5</v>
      </c>
      <c r="D37" s="77">
        <v>1112830.58</v>
      </c>
      <c r="E37" s="77">
        <v>1112830.58</v>
      </c>
      <c r="F37" s="77">
        <v>1112830.58</v>
      </c>
      <c r="G37" s="77">
        <f t="shared" si="6"/>
        <v>0</v>
      </c>
    </row>
    <row r="38" spans="1:7" x14ac:dyDescent="0.25">
      <c r="A38" s="87" t="s">
        <v>339</v>
      </c>
      <c r="B38" s="86">
        <f t="shared" ref="B38:G38" si="7">SUM(B39:B47)</f>
        <v>0</v>
      </c>
      <c r="C38" s="86">
        <f t="shared" si="7"/>
        <v>0</v>
      </c>
      <c r="D38" s="86">
        <f t="shared" si="7"/>
        <v>0</v>
      </c>
      <c r="E38" s="86">
        <f t="shared" si="7"/>
        <v>0</v>
      </c>
      <c r="F38" s="86">
        <f t="shared" si="7"/>
        <v>0</v>
      </c>
      <c r="G38" s="86">
        <f t="shared" si="7"/>
        <v>0</v>
      </c>
    </row>
    <row r="39" spans="1:7" x14ac:dyDescent="0.25">
      <c r="A39" s="88" t="s">
        <v>340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f>D39-E39</f>
        <v>0</v>
      </c>
    </row>
    <row r="40" spans="1:7" x14ac:dyDescent="0.25">
      <c r="A40" s="88" t="s">
        <v>341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f t="shared" ref="G40:G47" si="8">D40-E40</f>
        <v>0</v>
      </c>
    </row>
    <row r="41" spans="1:7" x14ac:dyDescent="0.25">
      <c r="A41" s="88" t="s">
        <v>342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f t="shared" si="8"/>
        <v>0</v>
      </c>
    </row>
    <row r="42" spans="1:7" x14ac:dyDescent="0.25">
      <c r="A42" s="88" t="s">
        <v>343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f t="shared" si="8"/>
        <v>0</v>
      </c>
    </row>
    <row r="43" spans="1:7" x14ac:dyDescent="0.25">
      <c r="A43" s="88" t="s">
        <v>344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8"/>
        <v>0</v>
      </c>
    </row>
    <row r="44" spans="1:7" x14ac:dyDescent="0.25">
      <c r="A44" s="88" t="s">
        <v>345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8"/>
        <v>0</v>
      </c>
    </row>
    <row r="45" spans="1:7" x14ac:dyDescent="0.25">
      <c r="A45" s="88" t="s">
        <v>346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8"/>
        <v>0</v>
      </c>
    </row>
    <row r="46" spans="1:7" x14ac:dyDescent="0.25">
      <c r="A46" s="88" t="s">
        <v>347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8"/>
        <v>0</v>
      </c>
    </row>
    <row r="47" spans="1:7" x14ac:dyDescent="0.25">
      <c r="A47" s="88" t="s">
        <v>348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8"/>
        <v>0</v>
      </c>
    </row>
    <row r="48" spans="1:7" x14ac:dyDescent="0.25">
      <c r="A48" s="87" t="s">
        <v>349</v>
      </c>
      <c r="B48" s="86">
        <f t="shared" ref="B48:G48" si="9">SUM(B49:B57)</f>
        <v>87392.53</v>
      </c>
      <c r="C48" s="86">
        <f t="shared" si="9"/>
        <v>499290.36</v>
      </c>
      <c r="D48" s="86">
        <f t="shared" si="9"/>
        <v>586682.89</v>
      </c>
      <c r="E48" s="86">
        <f t="shared" si="9"/>
        <v>586682.89</v>
      </c>
      <c r="F48" s="86">
        <f t="shared" si="9"/>
        <v>586682.89</v>
      </c>
      <c r="G48" s="86">
        <f t="shared" si="9"/>
        <v>0</v>
      </c>
    </row>
    <row r="49" spans="1:7" x14ac:dyDescent="0.25">
      <c r="A49" s="88" t="s">
        <v>350</v>
      </c>
      <c r="B49" s="77">
        <v>25000</v>
      </c>
      <c r="C49" s="77">
        <v>18499.89</v>
      </c>
      <c r="D49" s="77">
        <v>43499.89</v>
      </c>
      <c r="E49" s="77">
        <v>43499.89</v>
      </c>
      <c r="F49" s="77">
        <v>43499.89</v>
      </c>
      <c r="G49" s="77">
        <f>D49-E49</f>
        <v>0</v>
      </c>
    </row>
    <row r="50" spans="1:7" x14ac:dyDescent="0.25">
      <c r="A50" s="88" t="s">
        <v>351</v>
      </c>
      <c r="B50" s="77">
        <v>0</v>
      </c>
      <c r="C50" s="77">
        <v>0</v>
      </c>
      <c r="D50" s="77">
        <v>0</v>
      </c>
      <c r="E50" s="77">
        <v>0</v>
      </c>
      <c r="F50" s="77">
        <v>0</v>
      </c>
      <c r="G50" s="77">
        <f t="shared" ref="G50:G57" si="10">D50-E50</f>
        <v>0</v>
      </c>
    </row>
    <row r="51" spans="1:7" x14ac:dyDescent="0.25">
      <c r="A51" s="88" t="s">
        <v>352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  <c r="G51" s="77">
        <f t="shared" si="10"/>
        <v>0</v>
      </c>
    </row>
    <row r="52" spans="1:7" x14ac:dyDescent="0.25">
      <c r="A52" s="88" t="s">
        <v>353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f t="shared" si="10"/>
        <v>0</v>
      </c>
    </row>
    <row r="53" spans="1:7" x14ac:dyDescent="0.25">
      <c r="A53" s="88" t="s">
        <v>354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f t="shared" si="10"/>
        <v>0</v>
      </c>
    </row>
    <row r="54" spans="1:7" x14ac:dyDescent="0.25">
      <c r="A54" s="88" t="s">
        <v>355</v>
      </c>
      <c r="B54" s="77">
        <v>62392.53</v>
      </c>
      <c r="C54" s="77">
        <v>480790.47</v>
      </c>
      <c r="D54" s="77">
        <v>543183</v>
      </c>
      <c r="E54" s="77">
        <v>543183</v>
      </c>
      <c r="F54" s="77">
        <v>543183</v>
      </c>
      <c r="G54" s="77">
        <f t="shared" si="10"/>
        <v>0</v>
      </c>
    </row>
    <row r="55" spans="1:7" x14ac:dyDescent="0.25">
      <c r="A55" s="88" t="s">
        <v>356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f t="shared" si="10"/>
        <v>0</v>
      </c>
    </row>
    <row r="56" spans="1:7" x14ac:dyDescent="0.25">
      <c r="A56" s="88" t="s">
        <v>357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f t="shared" si="10"/>
        <v>0</v>
      </c>
    </row>
    <row r="57" spans="1:7" x14ac:dyDescent="0.25">
      <c r="A57" s="88" t="s">
        <v>358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f t="shared" si="10"/>
        <v>0</v>
      </c>
    </row>
    <row r="58" spans="1:7" x14ac:dyDescent="0.25">
      <c r="A58" s="87" t="s">
        <v>359</v>
      </c>
      <c r="B58" s="86">
        <f t="shared" ref="B58:G58" si="11">SUM(B59:B61)</f>
        <v>0</v>
      </c>
      <c r="C58" s="86">
        <f t="shared" si="11"/>
        <v>0</v>
      </c>
      <c r="D58" s="86">
        <f t="shared" si="11"/>
        <v>0</v>
      </c>
      <c r="E58" s="86">
        <f t="shared" si="11"/>
        <v>0</v>
      </c>
      <c r="F58" s="86">
        <f t="shared" si="11"/>
        <v>0</v>
      </c>
      <c r="G58" s="86">
        <f t="shared" si="11"/>
        <v>0</v>
      </c>
    </row>
    <row r="59" spans="1:7" x14ac:dyDescent="0.25">
      <c r="A59" s="88" t="s">
        <v>360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361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12">D60-E60</f>
        <v>0</v>
      </c>
    </row>
    <row r="61" spans="1:7" x14ac:dyDescent="0.25">
      <c r="A61" s="88" t="s">
        <v>362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12"/>
        <v>0</v>
      </c>
    </row>
    <row r="62" spans="1:7" x14ac:dyDescent="0.25">
      <c r="A62" s="87" t="s">
        <v>363</v>
      </c>
      <c r="B62" s="86">
        <f t="shared" ref="B62:G62" si="13">SUM(B63:B67,B69:B70)</f>
        <v>0</v>
      </c>
      <c r="C62" s="86">
        <f t="shared" si="13"/>
        <v>0</v>
      </c>
      <c r="D62" s="86">
        <f t="shared" si="13"/>
        <v>0</v>
      </c>
      <c r="E62" s="86">
        <f t="shared" si="13"/>
        <v>0</v>
      </c>
      <c r="F62" s="86">
        <f t="shared" si="13"/>
        <v>0</v>
      </c>
      <c r="G62" s="86">
        <f t="shared" si="13"/>
        <v>0</v>
      </c>
    </row>
    <row r="63" spans="1:7" x14ac:dyDescent="0.25">
      <c r="A63" s="88" t="s">
        <v>364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365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4">D64-E64</f>
        <v>0</v>
      </c>
    </row>
    <row r="65" spans="1:7" x14ac:dyDescent="0.25">
      <c r="A65" s="88" t="s">
        <v>366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4"/>
        <v>0</v>
      </c>
    </row>
    <row r="66" spans="1:7" x14ac:dyDescent="0.25">
      <c r="A66" s="88" t="s">
        <v>367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4"/>
        <v>0</v>
      </c>
    </row>
    <row r="67" spans="1:7" x14ac:dyDescent="0.25">
      <c r="A67" s="88" t="s">
        <v>368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4"/>
        <v>0</v>
      </c>
    </row>
    <row r="68" spans="1:7" x14ac:dyDescent="0.25">
      <c r="A68" s="88" t="s">
        <v>369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4"/>
        <v>0</v>
      </c>
    </row>
    <row r="69" spans="1:7" x14ac:dyDescent="0.25">
      <c r="A69" s="88" t="s">
        <v>370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4"/>
        <v>0</v>
      </c>
    </row>
    <row r="70" spans="1:7" x14ac:dyDescent="0.25">
      <c r="A70" s="88" t="s">
        <v>371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14"/>
        <v>0</v>
      </c>
    </row>
    <row r="71" spans="1:7" x14ac:dyDescent="0.25">
      <c r="A71" s="87" t="s">
        <v>372</v>
      </c>
      <c r="B71" s="86">
        <f t="shared" ref="B71:G71" si="15">SUM(B72:B74)</f>
        <v>0</v>
      </c>
      <c r="C71" s="86">
        <f t="shared" si="15"/>
        <v>0</v>
      </c>
      <c r="D71" s="86">
        <f t="shared" si="15"/>
        <v>0</v>
      </c>
      <c r="E71" s="86">
        <f t="shared" si="15"/>
        <v>0</v>
      </c>
      <c r="F71" s="86">
        <f t="shared" si="15"/>
        <v>0</v>
      </c>
      <c r="G71" s="86">
        <f t="shared" si="15"/>
        <v>0</v>
      </c>
    </row>
    <row r="72" spans="1:7" x14ac:dyDescent="0.25">
      <c r="A72" s="88" t="s">
        <v>373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374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6">D73-E73</f>
        <v>0</v>
      </c>
    </row>
    <row r="74" spans="1:7" x14ac:dyDescent="0.25">
      <c r="A74" s="88" t="s">
        <v>375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6"/>
        <v>0</v>
      </c>
    </row>
    <row r="75" spans="1:7" x14ac:dyDescent="0.25">
      <c r="A75" s="87" t="s">
        <v>376</v>
      </c>
      <c r="B75" s="86">
        <f t="shared" ref="B75:G75" si="17">SUM(B76:B82)</f>
        <v>0</v>
      </c>
      <c r="C75" s="86">
        <f t="shared" si="17"/>
        <v>0</v>
      </c>
      <c r="D75" s="86">
        <f t="shared" si="17"/>
        <v>0</v>
      </c>
      <c r="E75" s="86">
        <f t="shared" si="17"/>
        <v>0</v>
      </c>
      <c r="F75" s="86">
        <f t="shared" si="17"/>
        <v>0</v>
      </c>
      <c r="G75" s="86">
        <f t="shared" si="17"/>
        <v>0</v>
      </c>
    </row>
    <row r="76" spans="1:7" x14ac:dyDescent="0.25">
      <c r="A76" s="88" t="s">
        <v>377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378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8">D77-E77</f>
        <v>0</v>
      </c>
    </row>
    <row r="78" spans="1:7" x14ac:dyDescent="0.25">
      <c r="A78" s="88" t="s">
        <v>379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8"/>
        <v>0</v>
      </c>
    </row>
    <row r="79" spans="1:7" x14ac:dyDescent="0.25">
      <c r="A79" s="88" t="s">
        <v>380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8"/>
        <v>0</v>
      </c>
    </row>
    <row r="80" spans="1:7" x14ac:dyDescent="0.25">
      <c r="A80" s="88" t="s">
        <v>381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8"/>
        <v>0</v>
      </c>
    </row>
    <row r="81" spans="1:7" x14ac:dyDescent="0.25">
      <c r="A81" s="88" t="s">
        <v>382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8"/>
        <v>0</v>
      </c>
    </row>
    <row r="82" spans="1:7" x14ac:dyDescent="0.25">
      <c r="A82" s="88" t="s">
        <v>383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8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384</v>
      </c>
      <c r="B84" s="86">
        <f t="shared" ref="B84:G84" si="19">SUM(B85,B93,B103,B113,B123,B133,B137,B146,B150)</f>
        <v>0</v>
      </c>
      <c r="C84" s="86">
        <f t="shared" si="19"/>
        <v>0</v>
      </c>
      <c r="D84" s="86">
        <f t="shared" si="19"/>
        <v>0</v>
      </c>
      <c r="E84" s="86">
        <f t="shared" si="19"/>
        <v>0</v>
      </c>
      <c r="F84" s="86">
        <f t="shared" si="19"/>
        <v>0</v>
      </c>
      <c r="G84" s="86">
        <f t="shared" si="19"/>
        <v>0</v>
      </c>
    </row>
    <row r="85" spans="1:7" x14ac:dyDescent="0.25">
      <c r="A85" s="87" t="s">
        <v>311</v>
      </c>
      <c r="B85" s="86">
        <f t="shared" ref="B85:G85" si="20">SUM(B86:B92)</f>
        <v>0</v>
      </c>
      <c r="C85" s="86">
        <f t="shared" si="20"/>
        <v>0</v>
      </c>
      <c r="D85" s="86">
        <f t="shared" si="20"/>
        <v>0</v>
      </c>
      <c r="E85" s="86">
        <f t="shared" si="20"/>
        <v>0</v>
      </c>
      <c r="F85" s="86">
        <f t="shared" si="20"/>
        <v>0</v>
      </c>
      <c r="G85" s="86">
        <f t="shared" si="20"/>
        <v>0</v>
      </c>
    </row>
    <row r="86" spans="1:7" x14ac:dyDescent="0.25">
      <c r="A86" s="88" t="s">
        <v>312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313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21">D87-E87</f>
        <v>0</v>
      </c>
    </row>
    <row r="88" spans="1:7" x14ac:dyDescent="0.25">
      <c r="A88" s="88" t="s">
        <v>314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21"/>
        <v>0</v>
      </c>
    </row>
    <row r="89" spans="1:7" x14ac:dyDescent="0.25">
      <c r="A89" s="88" t="s">
        <v>315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21"/>
        <v>0</v>
      </c>
    </row>
    <row r="90" spans="1:7" x14ac:dyDescent="0.25">
      <c r="A90" s="88" t="s">
        <v>316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1"/>
        <v>0</v>
      </c>
    </row>
    <row r="91" spans="1:7" x14ac:dyDescent="0.25">
      <c r="A91" s="88" t="s">
        <v>317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1"/>
        <v>0</v>
      </c>
    </row>
    <row r="92" spans="1:7" x14ac:dyDescent="0.25">
      <c r="A92" s="88" t="s">
        <v>318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1"/>
        <v>0</v>
      </c>
    </row>
    <row r="93" spans="1:7" x14ac:dyDescent="0.25">
      <c r="A93" s="87" t="s">
        <v>319</v>
      </c>
      <c r="B93" s="86">
        <f t="shared" ref="B93:G93" si="22">SUM(B94:B102)</f>
        <v>0</v>
      </c>
      <c r="C93" s="86">
        <f t="shared" si="22"/>
        <v>0</v>
      </c>
      <c r="D93" s="86">
        <f t="shared" si="22"/>
        <v>0</v>
      </c>
      <c r="E93" s="86">
        <f t="shared" si="22"/>
        <v>0</v>
      </c>
      <c r="F93" s="86">
        <f t="shared" si="22"/>
        <v>0</v>
      </c>
      <c r="G93" s="86">
        <f t="shared" si="22"/>
        <v>0</v>
      </c>
    </row>
    <row r="94" spans="1:7" x14ac:dyDescent="0.25">
      <c r="A94" s="88" t="s">
        <v>320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321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23">D95-E95</f>
        <v>0</v>
      </c>
    </row>
    <row r="96" spans="1:7" x14ac:dyDescent="0.25">
      <c r="A96" s="88" t="s">
        <v>322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23"/>
        <v>0</v>
      </c>
    </row>
    <row r="97" spans="1:7" x14ac:dyDescent="0.25">
      <c r="A97" s="88" t="s">
        <v>323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23"/>
        <v>0</v>
      </c>
    </row>
    <row r="98" spans="1:7" x14ac:dyDescent="0.25">
      <c r="A98" s="90" t="s">
        <v>324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23"/>
        <v>0</v>
      </c>
    </row>
    <row r="99" spans="1:7" x14ac:dyDescent="0.25">
      <c r="A99" s="88" t="s">
        <v>325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23"/>
        <v>0</v>
      </c>
    </row>
    <row r="100" spans="1:7" x14ac:dyDescent="0.25">
      <c r="A100" s="88" t="s">
        <v>326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23"/>
        <v>0</v>
      </c>
    </row>
    <row r="101" spans="1:7" x14ac:dyDescent="0.25">
      <c r="A101" s="88" t="s">
        <v>327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23"/>
        <v>0</v>
      </c>
    </row>
    <row r="102" spans="1:7" x14ac:dyDescent="0.25">
      <c r="A102" s="88" t="s">
        <v>328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23"/>
        <v>0</v>
      </c>
    </row>
    <row r="103" spans="1:7" x14ac:dyDescent="0.25">
      <c r="A103" s="87" t="s">
        <v>329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330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331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4">D105-E105</f>
        <v>0</v>
      </c>
    </row>
    <row r="106" spans="1:7" x14ac:dyDescent="0.25">
      <c r="A106" s="88" t="s">
        <v>332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24"/>
        <v>0</v>
      </c>
    </row>
    <row r="107" spans="1:7" x14ac:dyDescent="0.25">
      <c r="A107" s="88" t="s">
        <v>333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24"/>
        <v>0</v>
      </c>
    </row>
    <row r="108" spans="1:7" x14ac:dyDescent="0.25">
      <c r="A108" s="88" t="s">
        <v>334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24"/>
        <v>0</v>
      </c>
    </row>
    <row r="109" spans="1:7" x14ac:dyDescent="0.25">
      <c r="A109" s="88" t="s">
        <v>335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4"/>
        <v>0</v>
      </c>
    </row>
    <row r="110" spans="1:7" x14ac:dyDescent="0.25">
      <c r="A110" s="88" t="s">
        <v>336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4"/>
        <v>0</v>
      </c>
    </row>
    <row r="111" spans="1:7" x14ac:dyDescent="0.25">
      <c r="A111" s="88" t="s">
        <v>337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4"/>
        <v>0</v>
      </c>
    </row>
    <row r="112" spans="1:7" x14ac:dyDescent="0.25">
      <c r="A112" s="88" t="s">
        <v>338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24"/>
        <v>0</v>
      </c>
    </row>
    <row r="113" spans="1:7" x14ac:dyDescent="0.25">
      <c r="A113" s="87" t="s">
        <v>339</v>
      </c>
      <c r="B113" s="86">
        <f t="shared" ref="B113:G113" si="25">SUM(B114:B122)</f>
        <v>0</v>
      </c>
      <c r="C113" s="86">
        <f t="shared" si="25"/>
        <v>0</v>
      </c>
      <c r="D113" s="86">
        <f t="shared" si="25"/>
        <v>0</v>
      </c>
      <c r="E113" s="86">
        <f t="shared" si="25"/>
        <v>0</v>
      </c>
      <c r="F113" s="86">
        <f t="shared" si="25"/>
        <v>0</v>
      </c>
      <c r="G113" s="86">
        <f t="shared" si="25"/>
        <v>0</v>
      </c>
    </row>
    <row r="114" spans="1:7" x14ac:dyDescent="0.25">
      <c r="A114" s="88" t="s">
        <v>340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341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26">D115-E115</f>
        <v>0</v>
      </c>
    </row>
    <row r="116" spans="1:7" x14ac:dyDescent="0.25">
      <c r="A116" s="88" t="s">
        <v>342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6"/>
        <v>0</v>
      </c>
    </row>
    <row r="117" spans="1:7" x14ac:dyDescent="0.25">
      <c r="A117" s="88" t="s">
        <v>343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26"/>
        <v>0</v>
      </c>
    </row>
    <row r="118" spans="1:7" x14ac:dyDescent="0.25">
      <c r="A118" s="88" t="s">
        <v>344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6"/>
        <v>0</v>
      </c>
    </row>
    <row r="119" spans="1:7" x14ac:dyDescent="0.25">
      <c r="A119" s="88" t="s">
        <v>345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6"/>
        <v>0</v>
      </c>
    </row>
    <row r="120" spans="1:7" x14ac:dyDescent="0.25">
      <c r="A120" s="88" t="s">
        <v>346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6"/>
        <v>0</v>
      </c>
    </row>
    <row r="121" spans="1:7" x14ac:dyDescent="0.25">
      <c r="A121" s="88" t="s">
        <v>347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6"/>
        <v>0</v>
      </c>
    </row>
    <row r="122" spans="1:7" x14ac:dyDescent="0.25">
      <c r="A122" s="88" t="s">
        <v>348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6"/>
        <v>0</v>
      </c>
    </row>
    <row r="123" spans="1:7" x14ac:dyDescent="0.25">
      <c r="A123" s="87" t="s">
        <v>349</v>
      </c>
      <c r="B123" s="86">
        <f t="shared" ref="B123:G123" si="27">SUM(B124:B132)</f>
        <v>0</v>
      </c>
      <c r="C123" s="86">
        <f t="shared" si="27"/>
        <v>0</v>
      </c>
      <c r="D123" s="86">
        <f t="shared" si="27"/>
        <v>0</v>
      </c>
      <c r="E123" s="86">
        <f t="shared" si="27"/>
        <v>0</v>
      </c>
      <c r="F123" s="86">
        <f t="shared" si="27"/>
        <v>0</v>
      </c>
      <c r="G123" s="86">
        <f t="shared" si="27"/>
        <v>0</v>
      </c>
    </row>
    <row r="124" spans="1:7" x14ac:dyDescent="0.25">
      <c r="A124" s="88" t="s">
        <v>350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351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28">D125-E125</f>
        <v>0</v>
      </c>
    </row>
    <row r="126" spans="1:7" x14ac:dyDescent="0.25">
      <c r="A126" s="88" t="s">
        <v>352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8"/>
        <v>0</v>
      </c>
    </row>
    <row r="127" spans="1:7" x14ac:dyDescent="0.25">
      <c r="A127" s="88" t="s">
        <v>353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8"/>
        <v>0</v>
      </c>
    </row>
    <row r="128" spans="1:7" x14ac:dyDescent="0.25">
      <c r="A128" s="88" t="s">
        <v>354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8"/>
        <v>0</v>
      </c>
    </row>
    <row r="129" spans="1:7" x14ac:dyDescent="0.25">
      <c r="A129" s="88" t="s">
        <v>355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28"/>
        <v>0</v>
      </c>
    </row>
    <row r="130" spans="1:7" x14ac:dyDescent="0.25">
      <c r="A130" s="88" t="s">
        <v>356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8"/>
        <v>0</v>
      </c>
    </row>
    <row r="131" spans="1:7" x14ac:dyDescent="0.25">
      <c r="A131" s="88" t="s">
        <v>357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8"/>
        <v>0</v>
      </c>
    </row>
    <row r="132" spans="1:7" x14ac:dyDescent="0.25">
      <c r="A132" s="88" t="s">
        <v>358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8"/>
        <v>0</v>
      </c>
    </row>
    <row r="133" spans="1:7" x14ac:dyDescent="0.25">
      <c r="A133" s="87" t="s">
        <v>359</v>
      </c>
      <c r="B133" s="86">
        <f t="shared" ref="B133:G133" si="29">SUM(B134:B136)</f>
        <v>0</v>
      </c>
      <c r="C133" s="86">
        <f t="shared" si="29"/>
        <v>0</v>
      </c>
      <c r="D133" s="86">
        <f t="shared" si="29"/>
        <v>0</v>
      </c>
      <c r="E133" s="86">
        <f t="shared" si="29"/>
        <v>0</v>
      </c>
      <c r="F133" s="86">
        <f t="shared" si="29"/>
        <v>0</v>
      </c>
      <c r="G133" s="86">
        <f t="shared" si="29"/>
        <v>0</v>
      </c>
    </row>
    <row r="134" spans="1:7" x14ac:dyDescent="0.25">
      <c r="A134" s="88" t="s">
        <v>360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361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30">D135-E135</f>
        <v>0</v>
      </c>
    </row>
    <row r="136" spans="1:7" x14ac:dyDescent="0.25">
      <c r="A136" s="88" t="s">
        <v>362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30"/>
        <v>0</v>
      </c>
    </row>
    <row r="137" spans="1:7" x14ac:dyDescent="0.25">
      <c r="A137" s="87" t="s">
        <v>363</v>
      </c>
      <c r="B137" s="86">
        <f t="shared" ref="B137:G137" si="31">SUM(B138:B142,B144:B145)</f>
        <v>0</v>
      </c>
      <c r="C137" s="86">
        <f t="shared" si="31"/>
        <v>0</v>
      </c>
      <c r="D137" s="86">
        <f t="shared" si="31"/>
        <v>0</v>
      </c>
      <c r="E137" s="86">
        <f t="shared" si="31"/>
        <v>0</v>
      </c>
      <c r="F137" s="86">
        <f t="shared" si="31"/>
        <v>0</v>
      </c>
      <c r="G137" s="86">
        <f t="shared" si="31"/>
        <v>0</v>
      </c>
    </row>
    <row r="138" spans="1:7" x14ac:dyDescent="0.25">
      <c r="A138" s="88" t="s">
        <v>364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2">D139-E139</f>
        <v>0</v>
      </c>
    </row>
    <row r="140" spans="1:7" x14ac:dyDescent="0.25">
      <c r="A140" s="88" t="s">
        <v>366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2"/>
        <v>0</v>
      </c>
    </row>
    <row r="141" spans="1:7" x14ac:dyDescent="0.25">
      <c r="A141" s="88" t="s">
        <v>367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2"/>
        <v>0</v>
      </c>
    </row>
    <row r="142" spans="1:7" x14ac:dyDescent="0.25">
      <c r="A142" s="88" t="s">
        <v>368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2"/>
        <v>0</v>
      </c>
    </row>
    <row r="143" spans="1:7" x14ac:dyDescent="0.25">
      <c r="A143" s="88" t="s">
        <v>369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2"/>
        <v>0</v>
      </c>
    </row>
    <row r="144" spans="1:7" x14ac:dyDescent="0.25">
      <c r="A144" s="88" t="s">
        <v>370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2"/>
        <v>0</v>
      </c>
    </row>
    <row r="145" spans="1:7" x14ac:dyDescent="0.25">
      <c r="A145" s="88" t="s">
        <v>371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2"/>
        <v>0</v>
      </c>
    </row>
    <row r="146" spans="1:7" x14ac:dyDescent="0.25">
      <c r="A146" s="87" t="s">
        <v>372</v>
      </c>
      <c r="B146" s="86">
        <f t="shared" ref="B146:G146" si="33">SUM(B147:B149)</f>
        <v>0</v>
      </c>
      <c r="C146" s="86">
        <f t="shared" si="33"/>
        <v>0</v>
      </c>
      <c r="D146" s="86">
        <f t="shared" si="33"/>
        <v>0</v>
      </c>
      <c r="E146" s="86">
        <f t="shared" si="33"/>
        <v>0</v>
      </c>
      <c r="F146" s="86">
        <f t="shared" si="33"/>
        <v>0</v>
      </c>
      <c r="G146" s="86">
        <f t="shared" si="33"/>
        <v>0</v>
      </c>
    </row>
    <row r="147" spans="1:7" x14ac:dyDescent="0.25">
      <c r="A147" s="88" t="s">
        <v>373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374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4">D148-E148</f>
        <v>0</v>
      </c>
    </row>
    <row r="149" spans="1:7" x14ac:dyDescent="0.25">
      <c r="A149" s="88" t="s">
        <v>375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4"/>
        <v>0</v>
      </c>
    </row>
    <row r="150" spans="1:7" x14ac:dyDescent="0.25">
      <c r="A150" s="87" t="s">
        <v>376</v>
      </c>
      <c r="B150" s="86">
        <f t="shared" ref="B150:G150" si="35">SUM(B151:B157)</f>
        <v>0</v>
      </c>
      <c r="C150" s="86">
        <f t="shared" si="35"/>
        <v>0</v>
      </c>
      <c r="D150" s="86">
        <f t="shared" si="35"/>
        <v>0</v>
      </c>
      <c r="E150" s="86">
        <f t="shared" si="35"/>
        <v>0</v>
      </c>
      <c r="F150" s="86">
        <f t="shared" si="35"/>
        <v>0</v>
      </c>
      <c r="G150" s="86">
        <f t="shared" si="35"/>
        <v>0</v>
      </c>
    </row>
    <row r="151" spans="1:7" x14ac:dyDescent="0.25">
      <c r="A151" s="88" t="s">
        <v>377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378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6">D152-E152</f>
        <v>0</v>
      </c>
    </row>
    <row r="153" spans="1:7" x14ac:dyDescent="0.25">
      <c r="A153" s="88" t="s">
        <v>379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6"/>
        <v>0</v>
      </c>
    </row>
    <row r="154" spans="1:7" x14ac:dyDescent="0.25">
      <c r="A154" s="90" t="s">
        <v>380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6"/>
        <v>0</v>
      </c>
    </row>
    <row r="155" spans="1:7" x14ac:dyDescent="0.25">
      <c r="A155" s="88" t="s">
        <v>381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6"/>
        <v>0</v>
      </c>
    </row>
    <row r="156" spans="1:7" x14ac:dyDescent="0.25">
      <c r="A156" s="88" t="s">
        <v>382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6"/>
        <v>0</v>
      </c>
    </row>
    <row r="157" spans="1:7" x14ac:dyDescent="0.25">
      <c r="A157" s="88" t="s">
        <v>383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6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385</v>
      </c>
      <c r="B159" s="93">
        <f t="shared" ref="B159:G159" si="37">B9+B84</f>
        <v>20204522.160000004</v>
      </c>
      <c r="C159" s="93">
        <f t="shared" si="37"/>
        <v>3939685.2299999991</v>
      </c>
      <c r="D159" s="93">
        <f t="shared" si="37"/>
        <v>24144207.390000001</v>
      </c>
      <c r="E159" s="93">
        <f t="shared" si="37"/>
        <v>24123160.600000001</v>
      </c>
      <c r="F159" s="93">
        <f t="shared" si="37"/>
        <v>24123160.600000001</v>
      </c>
      <c r="G159" s="93">
        <f t="shared" si="37"/>
        <v>21046.790000000037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B23:G23 B18:F18 G37 B28 B39:G47 B38:F38 B50:G53 B48:F48 B59:G61 B58:F58 B63:G70 B62:F62 B71:F92 B94:F159 B93:C93 E93:F93 B16:G16 G11 G12 G13 G14 G15 G17 G19 G20 G21 G22 B26:G26 G24 G25 G27 G29 G30 G31 G32 G33 G34 G35 G36 G49 D28:F28 B55:G57 G54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zoomScale="78" zoomScaleNormal="70" workbookViewId="0">
      <selection activeCell="I40" sqref="I40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7" t="s">
        <v>386</v>
      </c>
      <c r="B1" s="168"/>
      <c r="C1" s="168"/>
      <c r="D1" s="168"/>
      <c r="E1" s="168"/>
      <c r="F1" s="168"/>
      <c r="G1" s="169"/>
    </row>
    <row r="2" spans="1:7" ht="15" customHeight="1" x14ac:dyDescent="0.25">
      <c r="A2" s="114" t="str">
        <f>'Formato 1'!A2</f>
        <v xml:space="preserve"> Sistema de Agua Potable y Alcantarillado de Romita, Gto.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387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25">
      <c r="A7" s="162" t="s">
        <v>6</v>
      </c>
      <c r="B7" s="164" t="s">
        <v>304</v>
      </c>
      <c r="C7" s="164"/>
      <c r="D7" s="164"/>
      <c r="E7" s="164"/>
      <c r="F7" s="164"/>
      <c r="G7" s="166" t="s">
        <v>305</v>
      </c>
    </row>
    <row r="8" spans="1:7" ht="30" x14ac:dyDescent="0.25">
      <c r="A8" s="163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65"/>
    </row>
    <row r="9" spans="1:7" ht="15.75" customHeight="1" x14ac:dyDescent="0.25">
      <c r="A9" s="27" t="s">
        <v>388</v>
      </c>
      <c r="B9" s="31">
        <f>SUM(B10:B17)</f>
        <v>20204522.159999996</v>
      </c>
      <c r="C9" s="31">
        <f t="shared" ref="C9:G9" si="0">SUM(C10:C17)</f>
        <v>3939685.23</v>
      </c>
      <c r="D9" s="31">
        <f t="shared" si="0"/>
        <v>24144207.390000001</v>
      </c>
      <c r="E9" s="31">
        <f t="shared" si="0"/>
        <v>24123160.600000001</v>
      </c>
      <c r="F9" s="31">
        <f t="shared" si="0"/>
        <v>24123160.600000001</v>
      </c>
      <c r="G9" s="31">
        <f t="shared" si="0"/>
        <v>21046.79</v>
      </c>
    </row>
    <row r="10" spans="1:7" x14ac:dyDescent="0.25">
      <c r="A10" s="65" t="s">
        <v>389</v>
      </c>
      <c r="B10" s="77">
        <v>7556481.4299999997</v>
      </c>
      <c r="C10" s="77">
        <v>343301.9</v>
      </c>
      <c r="D10" s="77">
        <v>7899783.3300000001</v>
      </c>
      <c r="E10" s="77">
        <v>7878736.8200000003</v>
      </c>
      <c r="F10" s="77">
        <v>7878736.8200000003</v>
      </c>
      <c r="G10" s="77">
        <v>21046.51</v>
      </c>
    </row>
    <row r="11" spans="1:7" x14ac:dyDescent="0.25">
      <c r="A11" s="65" t="s">
        <v>390</v>
      </c>
      <c r="B11" s="77">
        <v>8611114.0299999993</v>
      </c>
      <c r="C11" s="77">
        <v>3299647.23</v>
      </c>
      <c r="D11" s="77">
        <v>11910761.26</v>
      </c>
      <c r="E11" s="77">
        <v>11910761.02</v>
      </c>
      <c r="F11" s="77">
        <v>11910761.02</v>
      </c>
      <c r="G11" s="77">
        <v>0.24</v>
      </c>
    </row>
    <row r="12" spans="1:7" x14ac:dyDescent="0.25">
      <c r="A12" s="65" t="s">
        <v>391</v>
      </c>
      <c r="B12" s="77">
        <v>2006483.12</v>
      </c>
      <c r="C12" s="77">
        <v>791109.95</v>
      </c>
      <c r="D12" s="77">
        <v>2797593.07</v>
      </c>
      <c r="E12" s="77">
        <v>2797593.03</v>
      </c>
      <c r="F12" s="77">
        <v>2797593.03</v>
      </c>
      <c r="G12" s="77">
        <v>0.04</v>
      </c>
    </row>
    <row r="13" spans="1:7" x14ac:dyDescent="0.25">
      <c r="A13" s="65" t="s">
        <v>392</v>
      </c>
      <c r="B13" s="77">
        <v>2030443.58</v>
      </c>
      <c r="C13" s="77">
        <v>-494373.85</v>
      </c>
      <c r="D13" s="77">
        <v>1536069.73</v>
      </c>
      <c r="E13" s="77">
        <v>1536069.73</v>
      </c>
      <c r="F13" s="77">
        <v>1536069.73</v>
      </c>
      <c r="G13" s="77">
        <v>0</v>
      </c>
    </row>
    <row r="14" spans="1:7" x14ac:dyDescent="0.25">
      <c r="A14" s="65" t="s">
        <v>393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25">
      <c r="A15" s="65" t="s">
        <v>394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25">
      <c r="A16" s="65" t="s">
        <v>395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65" t="s">
        <v>396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153</v>
      </c>
      <c r="B18" s="51"/>
      <c r="C18" s="51"/>
      <c r="D18" s="51"/>
      <c r="E18" s="51"/>
      <c r="F18" s="51"/>
      <c r="G18" s="51"/>
    </row>
    <row r="19" spans="1:7" x14ac:dyDescent="0.25">
      <c r="A19" s="3" t="s">
        <v>397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65" t="s">
        <v>389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390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392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394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396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153</v>
      </c>
      <c r="B28" s="51"/>
      <c r="C28" s="51"/>
      <c r="D28" s="51"/>
      <c r="E28" s="51"/>
      <c r="F28" s="51"/>
      <c r="G28" s="51"/>
    </row>
    <row r="29" spans="1:7" x14ac:dyDescent="0.25">
      <c r="A29" s="3" t="s">
        <v>385</v>
      </c>
      <c r="B29" s="4">
        <f>SUM(B19,B9)</f>
        <v>20204522.159999996</v>
      </c>
      <c r="C29" s="4">
        <f t="shared" ref="C29:G29" si="2">SUM(C19,C9)</f>
        <v>3939685.23</v>
      </c>
      <c r="D29" s="4">
        <f t="shared" si="2"/>
        <v>24144207.390000001</v>
      </c>
      <c r="E29" s="4">
        <f t="shared" si="2"/>
        <v>24123160.600000001</v>
      </c>
      <c r="F29" s="4">
        <f t="shared" si="2"/>
        <v>24123160.600000001</v>
      </c>
      <c r="G29" s="4">
        <f t="shared" si="2"/>
        <v>21046.79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4:G29 G1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topLeftCell="A25" zoomScale="62" zoomScaleNormal="94" workbookViewId="0">
      <selection activeCell="G77" sqref="G77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70" t="s">
        <v>398</v>
      </c>
      <c r="B1" s="171"/>
      <c r="C1" s="171"/>
      <c r="D1" s="171"/>
      <c r="E1" s="171"/>
      <c r="F1" s="171"/>
      <c r="G1" s="171"/>
    </row>
    <row r="2" spans="1:7" x14ac:dyDescent="0.25">
      <c r="A2" s="114" t="str">
        <f>'Formato 1'!A2</f>
        <v xml:space="preserve"> Sistema de Agua Potable y Alcantarillado de Romita,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399</v>
      </c>
      <c r="B3" s="118"/>
      <c r="C3" s="118"/>
      <c r="D3" s="118"/>
      <c r="E3" s="118"/>
      <c r="F3" s="118"/>
      <c r="G3" s="119"/>
    </row>
    <row r="4" spans="1:7" x14ac:dyDescent="0.25">
      <c r="A4" s="117" t="s">
        <v>400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62" t="s">
        <v>6</v>
      </c>
      <c r="B7" s="155" t="s">
        <v>304</v>
      </c>
      <c r="C7" s="156"/>
      <c r="D7" s="156"/>
      <c r="E7" s="156"/>
      <c r="F7" s="157"/>
      <c r="G7" s="166" t="s">
        <v>401</v>
      </c>
    </row>
    <row r="8" spans="1:7" ht="43.5" customHeight="1" x14ac:dyDescent="0.25">
      <c r="A8" s="163"/>
      <c r="B8" s="26" t="s">
        <v>306</v>
      </c>
      <c r="C8" s="7" t="s">
        <v>402</v>
      </c>
      <c r="D8" s="26" t="s">
        <v>308</v>
      </c>
      <c r="E8" s="26" t="s">
        <v>192</v>
      </c>
      <c r="F8" s="33" t="s">
        <v>209</v>
      </c>
      <c r="G8" s="165"/>
    </row>
    <row r="9" spans="1:7" ht="16.5" customHeight="1" x14ac:dyDescent="0.25">
      <c r="A9" s="27" t="s">
        <v>403</v>
      </c>
      <c r="B9" s="31">
        <f>SUM(B10,B19,B27,B37)</f>
        <v>20204522.16</v>
      </c>
      <c r="C9" s="31">
        <f t="shared" ref="C9:G9" si="0">SUM(C10,C19,C27,C37)</f>
        <v>3939685.23</v>
      </c>
      <c r="D9" s="31">
        <f t="shared" si="0"/>
        <v>24144207.390000001</v>
      </c>
      <c r="E9" s="31">
        <f t="shared" si="0"/>
        <v>24123160.600000001</v>
      </c>
      <c r="F9" s="31">
        <f t="shared" si="0"/>
        <v>24123160.600000001</v>
      </c>
      <c r="G9" s="31">
        <f t="shared" si="0"/>
        <v>21046.79</v>
      </c>
    </row>
    <row r="10" spans="1:7" ht="15" customHeight="1" x14ac:dyDescent="0.25">
      <c r="A10" s="60" t="s">
        <v>404</v>
      </c>
      <c r="B10" s="49">
        <f>SUM(B11:B18)</f>
        <v>20204522.16</v>
      </c>
      <c r="C10" s="49">
        <f t="shared" ref="C10:G10" si="1">SUM(C11:C18)</f>
        <v>3939685.23</v>
      </c>
      <c r="D10" s="49">
        <f t="shared" si="1"/>
        <v>24144207.390000001</v>
      </c>
      <c r="E10" s="49">
        <f t="shared" si="1"/>
        <v>24123160.600000001</v>
      </c>
      <c r="F10" s="49">
        <f t="shared" si="1"/>
        <v>24123160.600000001</v>
      </c>
      <c r="G10" s="49">
        <f t="shared" si="1"/>
        <v>21046.79</v>
      </c>
    </row>
    <row r="11" spans="1:7" x14ac:dyDescent="0.25">
      <c r="A11" s="80" t="s">
        <v>405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406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407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80" t="s">
        <v>408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409</v>
      </c>
      <c r="B15" s="49">
        <v>20204522.16</v>
      </c>
      <c r="C15" s="49">
        <v>3939685.23</v>
      </c>
      <c r="D15" s="49">
        <v>24144207.390000001</v>
      </c>
      <c r="E15" s="49">
        <v>24123160.600000001</v>
      </c>
      <c r="F15" s="49">
        <v>24123160.600000001</v>
      </c>
      <c r="G15" s="49">
        <v>21046.79</v>
      </c>
    </row>
    <row r="16" spans="1:7" x14ac:dyDescent="0.25">
      <c r="A16" s="80" t="s">
        <v>410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411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412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413</v>
      </c>
      <c r="B19" s="49">
        <f>SUM(B20:B26)</f>
        <v>0</v>
      </c>
      <c r="C19" s="49">
        <f t="shared" ref="C19:G19" si="2">SUM(C20:C26)</f>
        <v>0</v>
      </c>
      <c r="D19" s="49">
        <f t="shared" si="2"/>
        <v>0</v>
      </c>
      <c r="E19" s="49">
        <f t="shared" si="2"/>
        <v>0</v>
      </c>
      <c r="F19" s="49">
        <f t="shared" si="2"/>
        <v>0</v>
      </c>
      <c r="G19" s="49">
        <f t="shared" si="2"/>
        <v>0</v>
      </c>
    </row>
    <row r="20" spans="1:7" x14ac:dyDescent="0.25">
      <c r="A20" s="80" t="s">
        <v>414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415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25">
      <c r="A22" s="80" t="s">
        <v>416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417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5">
      <c r="A24" s="80" t="s">
        <v>418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419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420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60" t="s">
        <v>421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25">
      <c r="A28" s="83" t="s">
        <v>422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423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424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425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426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427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428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429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430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431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25">
      <c r="A38" s="83" t="s">
        <v>432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433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434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435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436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60" t="s">
        <v>404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25">
      <c r="A45" s="83" t="s">
        <v>405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409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410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413</v>
      </c>
      <c r="B53" s="49">
        <f>SUM(B54:B60)</f>
        <v>0</v>
      </c>
      <c r="C53" s="49">
        <f t="shared" ref="C53:G53" si="7">SUM(C54:C60)</f>
        <v>0</v>
      </c>
      <c r="D53" s="49">
        <f t="shared" si="7"/>
        <v>0</v>
      </c>
      <c r="E53" s="49">
        <f t="shared" si="7"/>
        <v>0</v>
      </c>
      <c r="F53" s="49">
        <f t="shared" si="7"/>
        <v>0</v>
      </c>
      <c r="G53" s="49">
        <f t="shared" si="7"/>
        <v>0</v>
      </c>
    </row>
    <row r="54" spans="1:7" x14ac:dyDescent="0.25">
      <c r="A54" s="83" t="s">
        <v>414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416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417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418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419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420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421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25">
      <c r="A62" s="83" t="s">
        <v>422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423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424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425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426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427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428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429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430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431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25">
      <c r="A72" s="83" t="s">
        <v>432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433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434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435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385</v>
      </c>
      <c r="B77" s="4">
        <f>B43+B9</f>
        <v>20204522.16</v>
      </c>
      <c r="C77" s="4">
        <f t="shared" ref="C77:G77" si="10">C43+C9</f>
        <v>3939685.23</v>
      </c>
      <c r="D77" s="4">
        <f t="shared" si="10"/>
        <v>24144207.390000001</v>
      </c>
      <c r="E77" s="4">
        <f t="shared" si="10"/>
        <v>24123160.600000001</v>
      </c>
      <c r="F77" s="4">
        <f t="shared" si="10"/>
        <v>24123160.600000001</v>
      </c>
      <c r="G77" s="4">
        <f t="shared" si="10"/>
        <v>21046.79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4 B16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tabSelected="1" zoomScale="64" zoomScaleNormal="70" workbookViewId="0">
      <selection activeCell="S45" sqref="S4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67" t="s">
        <v>437</v>
      </c>
      <c r="B1" s="160"/>
      <c r="C1" s="160"/>
      <c r="D1" s="160"/>
      <c r="E1" s="160"/>
      <c r="F1" s="160"/>
      <c r="G1" s="161"/>
    </row>
    <row r="2" spans="1:7" x14ac:dyDescent="0.25">
      <c r="A2" s="114" t="str">
        <f>'Formato 1'!A2</f>
        <v xml:space="preserve"> Sistema de Agua Potable y Alcantarillado de Romita, Gto.</v>
      </c>
      <c r="B2" s="115"/>
      <c r="C2" s="115"/>
      <c r="D2" s="115"/>
      <c r="E2" s="115"/>
      <c r="F2" s="115"/>
      <c r="G2" s="116"/>
    </row>
    <row r="3" spans="1:7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x14ac:dyDescent="0.25">
      <c r="A4" s="117" t="s">
        <v>438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62" t="s">
        <v>439</v>
      </c>
      <c r="B7" s="165" t="s">
        <v>304</v>
      </c>
      <c r="C7" s="165"/>
      <c r="D7" s="165"/>
      <c r="E7" s="165"/>
      <c r="F7" s="165"/>
      <c r="G7" s="165" t="s">
        <v>305</v>
      </c>
    </row>
    <row r="8" spans="1:7" ht="30" x14ac:dyDescent="0.25">
      <c r="A8" s="163"/>
      <c r="B8" s="7" t="s">
        <v>306</v>
      </c>
      <c r="C8" s="34" t="s">
        <v>402</v>
      </c>
      <c r="D8" s="34" t="s">
        <v>237</v>
      </c>
      <c r="E8" s="34" t="s">
        <v>192</v>
      </c>
      <c r="F8" s="34" t="s">
        <v>209</v>
      </c>
      <c r="G8" s="172"/>
    </row>
    <row r="9" spans="1:7" ht="15.75" customHeight="1" x14ac:dyDescent="0.25">
      <c r="A9" s="27" t="s">
        <v>440</v>
      </c>
      <c r="B9" s="123">
        <f>SUM(B10,B11,B12,B15,B16,B19)</f>
        <v>11188972.83</v>
      </c>
      <c r="C9" s="123">
        <f t="shared" ref="C9:G9" si="0">SUM(C10,C11,C12,C15,C16,C19)</f>
        <v>-124446.24</v>
      </c>
      <c r="D9" s="123">
        <f t="shared" si="0"/>
        <v>11064526.59</v>
      </c>
      <c r="E9" s="123">
        <f t="shared" si="0"/>
        <v>11043480.08</v>
      </c>
      <c r="F9" s="123">
        <f t="shared" si="0"/>
        <v>11043480.08</v>
      </c>
      <c r="G9" s="123">
        <f t="shared" si="0"/>
        <v>21046.509999999776</v>
      </c>
    </row>
    <row r="10" spans="1:7" x14ac:dyDescent="0.25">
      <c r="A10" s="60" t="s">
        <v>441</v>
      </c>
      <c r="B10" s="77">
        <v>11188972.83</v>
      </c>
      <c r="C10" s="77">
        <v>-124446.24</v>
      </c>
      <c r="D10" s="77">
        <v>11064526.59</v>
      </c>
      <c r="E10" s="77">
        <v>11043480.08</v>
      </c>
      <c r="F10" s="77">
        <v>11043480.08</v>
      </c>
      <c r="G10" s="78">
        <f>D10-E10</f>
        <v>21046.509999999776</v>
      </c>
    </row>
    <row r="11" spans="1:7" ht="15.75" customHeight="1" x14ac:dyDescent="0.25">
      <c r="A11" s="60" t="s">
        <v>442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443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444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445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446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447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448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449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450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451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441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442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443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444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445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446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447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448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449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450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452</v>
      </c>
      <c r="B33" s="37">
        <f>B21+B9</f>
        <v>11188972.83</v>
      </c>
      <c r="C33" s="37">
        <f t="shared" ref="C33:G33" si="8">C21+C9</f>
        <v>-124446.24</v>
      </c>
      <c r="D33" s="37">
        <f t="shared" si="8"/>
        <v>11064526.59</v>
      </c>
      <c r="E33" s="37">
        <f t="shared" si="8"/>
        <v>11043480.08</v>
      </c>
      <c r="F33" s="37">
        <f t="shared" si="8"/>
        <v>11043480.08</v>
      </c>
      <c r="G33" s="37">
        <f t="shared" si="8"/>
        <v>21046.509999999776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 G10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Contabilidad</cp:lastModifiedBy>
  <cp:revision/>
  <dcterms:created xsi:type="dcterms:W3CDTF">2023-03-16T22:14:51Z</dcterms:created>
  <dcterms:modified xsi:type="dcterms:W3CDTF">2024-01-23T22:09:29Z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